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codeName="EstaPastaDeTrabalho" defaultThemeVersion="124226"/>
  <xr:revisionPtr revIDLastSave="0" documentId="13_ncr:1_{98F5D797-AD31-49B2-BE04-72931C02745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0">'PLANO DE TRABALHO'!$B$1:$Q$181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7" i="2" l="1"/>
  <c r="G88" i="2" s="1"/>
  <c r="F87" i="2"/>
  <c r="F88" i="2" s="1"/>
  <c r="F119" i="2" l="1"/>
  <c r="G119" i="2"/>
  <c r="P95" i="1" l="1"/>
  <c r="H151" i="2" l="1"/>
  <c r="I151" i="2" s="1"/>
  <c r="H150" i="2"/>
  <c r="I150" i="2" s="1"/>
  <c r="H149" i="2"/>
  <c r="I149" i="2" s="1"/>
  <c r="H63" i="2" l="1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N36" i="1"/>
  <c r="H16" i="2"/>
  <c r="I16" i="2" s="1"/>
  <c r="O112" i="1" l="1"/>
  <c r="H25" i="2"/>
  <c r="I25" i="2" s="1"/>
  <c r="H26" i="2"/>
  <c r="I26" i="2" s="1"/>
  <c r="H152" i="2" l="1"/>
  <c r="G152" i="2"/>
  <c r="P98" i="1" s="1"/>
  <c r="F152" i="2"/>
  <c r="O98" i="1" s="1"/>
  <c r="H116" i="2"/>
  <c r="I116" i="2" s="1"/>
  <c r="H117" i="2"/>
  <c r="I117" i="2" s="1"/>
  <c r="H85" i="2"/>
  <c r="I85" i="2" s="1"/>
  <c r="H86" i="2"/>
  <c r="I86" i="2" s="1"/>
  <c r="H109" i="2"/>
  <c r="I109" i="2" s="1"/>
  <c r="H110" i="2"/>
  <c r="I110" i="2" s="1"/>
  <c r="H108" i="2"/>
  <c r="I108" i="2" s="1"/>
  <c r="G111" i="2"/>
  <c r="P94" i="1" s="1"/>
  <c r="F111" i="2"/>
  <c r="O94" i="1" s="1"/>
  <c r="G104" i="2"/>
  <c r="P93" i="1" s="1"/>
  <c r="F104" i="2"/>
  <c r="O93" i="1" s="1"/>
  <c r="H101" i="2"/>
  <c r="I101" i="2" s="1"/>
  <c r="H102" i="2"/>
  <c r="I102" i="2" s="1"/>
  <c r="H93" i="2"/>
  <c r="I93" i="2" s="1"/>
  <c r="G96" i="2"/>
  <c r="P92" i="1" s="1"/>
  <c r="F96" i="2"/>
  <c r="O92" i="1" s="1"/>
  <c r="H94" i="2"/>
  <c r="I94" i="2" s="1"/>
  <c r="G79" i="2"/>
  <c r="P90" i="1" s="1"/>
  <c r="F79" i="2"/>
  <c r="O90" i="1" s="1"/>
  <c r="H76" i="2"/>
  <c r="I76" i="2" s="1"/>
  <c r="H77" i="2"/>
  <c r="I77" i="2" s="1"/>
  <c r="G72" i="2"/>
  <c r="P89" i="1" s="1"/>
  <c r="F72" i="2"/>
  <c r="O89" i="1" s="1"/>
  <c r="H70" i="2"/>
  <c r="I70" i="2" s="1"/>
  <c r="H69" i="2"/>
  <c r="I69" i="2" s="1"/>
  <c r="H43" i="2"/>
  <c r="I43" i="2" s="1"/>
  <c r="G28" i="2"/>
  <c r="P86" i="1" s="1"/>
  <c r="F28" i="2"/>
  <c r="O86" i="1" s="1"/>
  <c r="G19" i="2"/>
  <c r="G20" i="2" s="1"/>
  <c r="F19" i="2"/>
  <c r="F20" i="2" s="1"/>
  <c r="H17" i="2"/>
  <c r="I17" i="2" s="1"/>
  <c r="Q144" i="1"/>
  <c r="Q143" i="1"/>
  <c r="Q142" i="1"/>
  <c r="Q154" i="1"/>
  <c r="Q153" i="1"/>
  <c r="Q152" i="1"/>
  <c r="P134" i="1"/>
  <c r="Q134" i="1" s="1"/>
  <c r="P133" i="1"/>
  <c r="Q133" i="1" s="1"/>
  <c r="P132" i="1"/>
  <c r="Q132" i="1" s="1"/>
  <c r="P131" i="1"/>
  <c r="Q131" i="1" s="1"/>
  <c r="I152" i="2" l="1"/>
  <c r="Q98" i="1"/>
  <c r="Q145" i="1"/>
  <c r="Q146" i="1" s="1"/>
  <c r="Q147" i="1" s="1"/>
  <c r="H111" i="2"/>
  <c r="I111" i="2" s="1"/>
  <c r="G21" i="2"/>
  <c r="P85" i="1" s="1"/>
  <c r="F21" i="2"/>
  <c r="O85" i="1" s="1"/>
  <c r="Q155" i="1"/>
  <c r="Q156" i="1" s="1"/>
  <c r="Q157" i="1" s="1"/>
  <c r="Q135" i="1"/>
  <c r="Q94" i="1" l="1"/>
  <c r="Q136" i="1"/>
  <c r="Q137" i="1" s="1"/>
  <c r="P123" i="1" l="1"/>
  <c r="Q123" i="1" s="1"/>
  <c r="P124" i="1"/>
  <c r="Q124" i="1" s="1"/>
  <c r="P65" i="1" l="1"/>
  <c r="P64" i="1"/>
  <c r="P63" i="1"/>
  <c r="P62" i="1"/>
  <c r="B39" i="1" s="1"/>
  <c r="P66" i="1" l="1"/>
  <c r="G145" i="2"/>
  <c r="P97" i="1" s="1"/>
  <c r="F145" i="2"/>
  <c r="O97" i="1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24" i="2"/>
  <c r="I124" i="2" s="1"/>
  <c r="O95" i="1"/>
  <c r="H118" i="2"/>
  <c r="H95" i="2"/>
  <c r="I95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4" i="2"/>
  <c r="I44" i="2" s="1"/>
  <c r="H33" i="2"/>
  <c r="I33" i="2" s="1"/>
  <c r="H119" i="2" l="1"/>
  <c r="I119" i="2" s="1"/>
  <c r="I118" i="2"/>
  <c r="K39" i="1"/>
  <c r="P74" i="1"/>
  <c r="O39" i="1"/>
  <c r="P70" i="1"/>
  <c r="P69" i="1"/>
  <c r="H96" i="2"/>
  <c r="I96" i="2" s="1"/>
  <c r="H145" i="2"/>
  <c r="I145" i="2" s="1"/>
  <c r="H78" i="2"/>
  <c r="I78" i="2" s="1"/>
  <c r="H27" i="2"/>
  <c r="I27" i="2" s="1"/>
  <c r="H18" i="2"/>
  <c r="I18" i="2" s="1"/>
  <c r="Q95" i="1" l="1"/>
  <c r="Q97" i="1"/>
  <c r="Q92" i="1"/>
  <c r="P71" i="1"/>
  <c r="P75" i="1" s="1"/>
  <c r="H79" i="2"/>
  <c r="I79" i="2" s="1"/>
  <c r="H28" i="2"/>
  <c r="I28" i="2" s="1"/>
  <c r="H19" i="2"/>
  <c r="H71" i="2"/>
  <c r="I71" i="2" s="1"/>
  <c r="H103" i="2"/>
  <c r="I103" i="2" s="1"/>
  <c r="H84" i="2"/>
  <c r="I84" i="2" s="1"/>
  <c r="I19" i="2" l="1"/>
  <c r="H20" i="2"/>
  <c r="Q90" i="1"/>
  <c r="Q86" i="1"/>
  <c r="P78" i="1"/>
  <c r="I20" i="2"/>
  <c r="H104" i="2"/>
  <c r="I104" i="2" s="1"/>
  <c r="H87" i="2"/>
  <c r="I87" i="2" s="1"/>
  <c r="H72" i="2"/>
  <c r="I72" i="2" s="1"/>
  <c r="H45" i="2"/>
  <c r="F64" i="2"/>
  <c r="O88" i="1" s="1"/>
  <c r="F45" i="2"/>
  <c r="O87" i="1" s="1"/>
  <c r="Q93" i="1" l="1"/>
  <c r="Q89" i="1"/>
  <c r="Q87" i="1"/>
  <c r="H21" i="2"/>
  <c r="I21" i="2" s="1"/>
  <c r="F89" i="2"/>
  <c r="H88" i="2"/>
  <c r="I88" i="2" s="1"/>
  <c r="G45" i="2"/>
  <c r="O113" i="1"/>
  <c r="O111" i="1"/>
  <c r="I45" i="2" l="1"/>
  <c r="P87" i="1"/>
  <c r="F156" i="2"/>
  <c r="O99" i="1" s="1"/>
  <c r="O91" i="1"/>
  <c r="Q85" i="1"/>
  <c r="O114" i="1"/>
  <c r="G89" i="2"/>
  <c r="P91" i="1" s="1"/>
  <c r="H89" i="2"/>
  <c r="I89" i="2" l="1"/>
  <c r="F160" i="2"/>
  <c r="O101" i="1" s="1"/>
  <c r="F165" i="2"/>
  <c r="O104" i="1" s="1"/>
  <c r="F161" i="2"/>
  <c r="O102" i="1" s="1"/>
  <c r="Q91" i="1"/>
  <c r="P125" i="1"/>
  <c r="F162" i="2" l="1"/>
  <c r="F166" i="2"/>
  <c r="F170" i="2" s="1"/>
  <c r="O105" i="1" s="1"/>
  <c r="Q125" i="1"/>
  <c r="P122" i="1" l="1"/>
  <c r="Q122" i="1" s="1"/>
  <c r="Q126" i="1" s="1"/>
  <c r="H64" i="2" l="1"/>
  <c r="G64" i="2"/>
  <c r="G156" i="2" l="1"/>
  <c r="P88" i="1"/>
  <c r="I64" i="2"/>
  <c r="G165" i="2"/>
  <c r="P104" i="1" s="1"/>
  <c r="G161" i="2"/>
  <c r="P102" i="1" s="1"/>
  <c r="G160" i="2"/>
  <c r="P101" i="1" s="1"/>
  <c r="P99" i="1"/>
  <c r="Q88" i="1"/>
  <c r="H156" i="2"/>
  <c r="I156" i="2" s="1"/>
  <c r="G166" i="2" l="1"/>
  <c r="H165" i="2"/>
  <c r="H160" i="2"/>
  <c r="I160" i="2" s="1"/>
  <c r="H161" i="2"/>
  <c r="I161" i="2" s="1"/>
  <c r="G162" i="2"/>
  <c r="Q99" i="1"/>
  <c r="I165" i="2" l="1"/>
  <c r="Q104" i="1"/>
  <c r="G170" i="2"/>
  <c r="P105" i="1" s="1"/>
  <c r="Q101" i="1"/>
  <c r="H162" i="2"/>
  <c r="I162" i="2" s="1"/>
  <c r="Q102" i="1"/>
  <c r="H166" i="2"/>
  <c r="I166" i="2" s="1"/>
  <c r="H170" i="2" l="1"/>
  <c r="I170" i="2" l="1"/>
  <c r="Q105" i="1"/>
</calcChain>
</file>

<file path=xl/sharedStrings.xml><?xml version="1.0" encoding="utf-8"?>
<sst xmlns="http://schemas.openxmlformats.org/spreadsheetml/2006/main" count="332" uniqueCount="225">
  <si>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</si>
  <si>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</si>
  <si>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</si>
  <si>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</si>
  <si>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</si>
  <si>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</si>
  <si>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</si>
  <si>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</si>
  <si>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</si>
  <si>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</si>
  <si>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ESPECIFICAÇÕES</t>
  </si>
  <si>
    <t>TOTAL ITEM - 3</t>
  </si>
  <si>
    <t>I  IDENTIFICAÇÃO</t>
  </si>
  <si>
    <t>IDENTIFICAÇÃO DO PROJETO</t>
  </si>
  <si>
    <t>Universidade Federal do Mato Grosso</t>
  </si>
  <si>
    <t>Nome</t>
  </si>
  <si>
    <t>Registro Funcional</t>
  </si>
  <si>
    <t>DADOS</t>
  </si>
  <si>
    <t>Coordenador (a)</t>
  </si>
  <si>
    <t>PLANO DE TRABALHO</t>
  </si>
  <si>
    <t>DESPESAS DE CUSTEIO</t>
  </si>
  <si>
    <t>Passagens</t>
  </si>
  <si>
    <t>Serviços de Terceiros - Pessoa Jurídica</t>
  </si>
  <si>
    <t>Material de Consumo</t>
  </si>
  <si>
    <t>Diárias - Tabela UFMT</t>
  </si>
  <si>
    <t>Despesas com Hospedagem, Alimentação</t>
  </si>
  <si>
    <t>Serviço Terceiros - Pessoa Física (Total/ Valor Bruto com os encargos de INSS, ISSQN e IR (se for o caso) a deduzir)</t>
  </si>
  <si>
    <t>Bolsa Pesquisa (Projeto cadastrado na PROPEQ)</t>
  </si>
  <si>
    <t>Bolsa Estágio (Lei nº 11.788/2008 - Lei dos Estagiários)</t>
  </si>
  <si>
    <t>Equipamentos e Material Permanente</t>
  </si>
  <si>
    <t>DESPESAS DE CAPITAL (INVESTIMENTO)</t>
  </si>
  <si>
    <t>Obras e Instalações</t>
  </si>
  <si>
    <t>MEMÓRIA DE CÁLCULO</t>
  </si>
  <si>
    <t>_______________________________________________________________________</t>
  </si>
  <si>
    <t>Título do Projeto:</t>
  </si>
  <si>
    <t>TOTAL PROJETO BÁSICO</t>
  </si>
  <si>
    <t>Valor Total [R$]</t>
  </si>
  <si>
    <t>Pessoal e Encargos [CLT]</t>
  </si>
  <si>
    <t>Vinculação [docente, téc. admin., discente]</t>
  </si>
  <si>
    <t>Forma [bolsa, e bolsa estágio]</t>
  </si>
  <si>
    <t>Valor Mensal [R$]</t>
  </si>
  <si>
    <t>COORDENADOR [A] DO PROJETO ¹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</si>
  <si>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</si>
  <si>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</si>
  <si>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</si>
  <si>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</si>
  <si>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</si>
  <si>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</si>
  <si>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</si>
  <si>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</si>
  <si>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</si>
  <si>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</si>
  <si>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</si>
  <si>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</si>
  <si>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</si>
  <si>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</si>
  <si>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</si>
  <si>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</si>
  <si>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</si>
  <si>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</si>
  <si>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</si>
  <si>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</si>
  <si>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</si>
  <si>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Link Portaria Nº448, de 13/09/2002 - da Secretaria do Tesouro Nacional</t>
  </si>
  <si>
    <t>TABELA DE DIÁRIA DA UFMT</t>
  </si>
  <si>
    <t>LEI Nº 11.788/2008 - LEI DO ESTAGIO</t>
  </si>
  <si>
    <t>Tabela Cálculo</t>
  </si>
  <si>
    <t>Bolsa Inovação Tecnológica [Lei 13243 de 11 de janeiro de 2016] - vínculo com a UFMT</t>
  </si>
  <si>
    <t>TOTAL ITEM -11</t>
  </si>
  <si>
    <t>CNPJ: 33.004.540/0001-00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</si>
  <si>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</si>
  <si>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</si>
  <si>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</si>
  <si>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</si>
  <si>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</si>
  <si>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</si>
  <si>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Período Duração/ mês</t>
  </si>
  <si>
    <t>.Combustíveis e Lubrificantes Automotivos</t>
  </si>
  <si>
    <t>Carga Horária Mensal</t>
  </si>
  <si>
    <t>TOTAL ITEM - 14</t>
  </si>
  <si>
    <t>JUSTIFICATIVA PARA O ADITIVO</t>
  </si>
  <si>
    <t>PLANO DE APLICAÇÃO APROVADO</t>
  </si>
  <si>
    <t>ALTERAÇÕES PROPOSTAS</t>
  </si>
  <si>
    <t>PLANO DE APLICAÇÃO PROPOSTO</t>
  </si>
  <si>
    <t>V. A - Participantes vinculados à UFMT   [Docente e Técnicos ativos e discentes]</t>
  </si>
  <si>
    <t xml:space="preserve">CPF/Matrícula SIAPE:                                        </t>
  </si>
  <si>
    <t xml:space="preserve">Telefone celular:                                                   </t>
  </si>
  <si>
    <t xml:space="preserve">E-mail:                                                                                                                                                                          </t>
  </si>
  <si>
    <t>Número de Registro na Fundação Uniselva:</t>
  </si>
  <si>
    <t>Prazo de Execução Original</t>
  </si>
  <si>
    <t>Inicio</t>
  </si>
  <si>
    <t>Término</t>
  </si>
  <si>
    <t>IV - DETALHAMENTO E JUSTIFICATIVA DO INVESTIMENTO</t>
  </si>
  <si>
    <t>QTDE.</t>
  </si>
  <si>
    <t>Identificação (equipamentos, móveis, obras, reformas, etc..)</t>
  </si>
  <si>
    <t xml:space="preserve">VL.UNIT </t>
  </si>
  <si>
    <t>VALOR TOTAL</t>
  </si>
  <si>
    <t>Mês Início</t>
  </si>
  <si>
    <t>Mês Término</t>
  </si>
  <si>
    <t xml:space="preserve">TOTAL </t>
  </si>
  <si>
    <t>Justificativa:</t>
  </si>
  <si>
    <t>.Serviços de fornecimento de alimentação</t>
  </si>
  <si>
    <t xml:space="preserve">.Manutenção e conservação de veículos </t>
  </si>
  <si>
    <t xml:space="preserve">.Exposições, congressos e conferências </t>
  </si>
  <si>
    <t xml:space="preserve">.Serviços gráficos </t>
  </si>
  <si>
    <t xml:space="preserve">.Serviços de copias e reprodução de documentos  </t>
  </si>
  <si>
    <t xml:space="preserve">.Serviços de comunicação em geral </t>
  </si>
  <si>
    <t>.Serviços de analises e pesquisas científicas</t>
  </si>
  <si>
    <t>LEGENDA</t>
  </si>
  <si>
    <t xml:space="preserve">.Manutenção e conservação de bens imoveis </t>
  </si>
  <si>
    <t xml:space="preserve">.Manutenção e conservação de maquinas e equipamentos </t>
  </si>
  <si>
    <t>..Material de processamento de dados</t>
  </si>
  <si>
    <t>..Material de Proteção e segurança</t>
  </si>
  <si>
    <t>..Material elétrico e eletrônico</t>
  </si>
  <si>
    <r>
      <t>..Materiais de expediente</t>
    </r>
    <r>
      <rPr>
        <sz val="9"/>
        <color indexed="8"/>
        <rFont val="Calibri"/>
        <family val="2"/>
        <scheme val="minor"/>
      </rPr>
      <t xml:space="preserve"> </t>
    </r>
  </si>
  <si>
    <r>
      <t>..Generos de alimentação</t>
    </r>
    <r>
      <rPr>
        <sz val="9"/>
        <color indexed="8"/>
        <rFont val="Calibri"/>
        <family val="2"/>
        <scheme val="minor"/>
      </rPr>
      <t xml:space="preserve"> </t>
    </r>
  </si>
  <si>
    <r>
      <t>..Material químico</t>
    </r>
    <r>
      <rPr>
        <sz val="9"/>
        <color indexed="8"/>
        <rFont val="Calibri"/>
        <family val="2"/>
        <scheme val="minor"/>
      </rPr>
      <t xml:space="preserve"> </t>
    </r>
  </si>
  <si>
    <r>
      <t>..Material laboratórial</t>
    </r>
    <r>
      <rPr>
        <sz val="9"/>
        <color indexed="8"/>
        <rFont val="Calibri"/>
        <family val="2"/>
        <scheme val="minor"/>
      </rPr>
      <t xml:space="preserve"> </t>
    </r>
  </si>
  <si>
    <r>
      <t>..Material hospitalar</t>
    </r>
    <r>
      <rPr>
        <sz val="9"/>
        <color indexed="8"/>
        <rFont val="Calibri"/>
        <family val="2"/>
        <scheme val="minor"/>
      </rPr>
      <t xml:space="preserve"> </t>
    </r>
  </si>
  <si>
    <r>
      <t>..Uniformes, Tecidos e aviamentos</t>
    </r>
    <r>
      <rPr>
        <sz val="9"/>
        <color indexed="8"/>
        <rFont val="Calibri"/>
        <family val="2"/>
        <scheme val="minor"/>
      </rPr>
      <t xml:space="preserve"> </t>
    </r>
  </si>
  <si>
    <r>
      <t>..Material para manutenção de veículos</t>
    </r>
    <r>
      <rPr>
        <sz val="9"/>
        <color indexed="8"/>
        <rFont val="Calibri"/>
        <family val="2"/>
        <scheme val="minor"/>
      </rPr>
      <t xml:space="preserve"> </t>
    </r>
  </si>
  <si>
    <t>..Sementes, mudas de plantas e insumos</t>
  </si>
  <si>
    <t>..Aquisição de software de base</t>
  </si>
  <si>
    <r>
      <t>..Material tecnico para seleção e treinamento</t>
    </r>
    <r>
      <rPr>
        <sz val="9"/>
        <color indexed="8"/>
        <rFont val="Calibri"/>
        <family val="2"/>
        <scheme val="minor"/>
      </rPr>
      <t xml:space="preserve"> </t>
    </r>
  </si>
  <si>
    <t xml:space="preserve">..Outros Materiais de Consumo </t>
  </si>
  <si>
    <t>Aparelhos de medição e orientação</t>
  </si>
  <si>
    <t>Diárias (Quantificar)</t>
  </si>
  <si>
    <t>Sub Total</t>
  </si>
  <si>
    <t>Encargos (86%)</t>
  </si>
  <si>
    <t>.Outros Serviços de Terceiros- Pessoa Jurídica [despesas bancárias e locação de veículos]</t>
  </si>
  <si>
    <t>Coordenador(a) do Projeto</t>
  </si>
  <si>
    <r>
      <rPr>
        <b/>
        <sz val="11"/>
        <color theme="1"/>
        <rFont val="Calibri"/>
        <family val="2"/>
        <scheme val="minor"/>
      </rPr>
      <t xml:space="preserve">Nome completo: 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</si>
  <si>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>Prazo de Execução Pleiteado</t>
  </si>
  <si>
    <t>META</t>
  </si>
  <si>
    <t>ETAPA</t>
  </si>
  <si>
    <t>DESCRIÇÃO</t>
  </si>
  <si>
    <t>MÊS INÍCIO</t>
  </si>
  <si>
    <t>MÊS FINAL</t>
  </si>
  <si>
    <t>II PREVISÃO DE RECEITAS</t>
  </si>
  <si>
    <t>FONTES</t>
  </si>
  <si>
    <t>(EM R$ 1,00)</t>
  </si>
  <si>
    <t>ESPECIFICAÇÃO</t>
  </si>
  <si>
    <t>QTD.</t>
  </si>
  <si>
    <t>VALOR UNITÁRIO</t>
  </si>
  <si>
    <t>TOTAL GERAL</t>
  </si>
  <si>
    <t>III PREVISÃO DE DESPESAS [R$ 1,00] [VER MEMÓRIA DE CALCULO]</t>
  </si>
  <si>
    <t>PLANO DE TRABALHO DE ADITIVO / REMANEJAMENTO - VERSÃO 4/2019</t>
  </si>
  <si>
    <t xml:space="preserve">Instituto/Faculdade: </t>
  </si>
  <si>
    <t xml:space="preserve">Departamento/Área: </t>
  </si>
  <si>
    <t>CNPJ:</t>
  </si>
  <si>
    <t xml:space="preserve">Telefone:             </t>
  </si>
  <si>
    <t>1.1</t>
  </si>
  <si>
    <t>1.2</t>
  </si>
  <si>
    <t>Descrever etapa 1.1</t>
  </si>
  <si>
    <t>NOVO CRONOGRAMA DE EXECUÇÃO</t>
  </si>
  <si>
    <t>Bolsa (Lei nº 8958/2004) - vículo com a UFMT</t>
  </si>
  <si>
    <t xml:space="preserve">RESSARCIMENTO A UNIVERSIDADE FEDERAL DE MATO GROSSO PELOS SEUS BENS TANGÍVEIS E INTANGÍVEIS </t>
  </si>
  <si>
    <t>..RESSARCIMENTO A CONTA ÚNICA DA UNIVERSIDADE POR MEIO DE GRU</t>
  </si>
  <si>
    <t>..RESSARCIMENTO AO INSTITUTO DE ORIGEM DO PROJETO [PGA]</t>
  </si>
  <si>
    <t>DESPESAS OPERACIONAIS ADMINSTRATIVAS (DOA) DA FUNDAÇÃO UNISELVA</t>
  </si>
  <si>
    <t>..DOA (ATÉ 11%)</t>
  </si>
  <si>
    <t>TOTAL GERAL [PROJETO BÁSICO + RESSARCIMENTO + CUSTOS OPERACIONAIS]</t>
  </si>
  <si>
    <r>
      <t xml:space="preserve">.Serviços de seguros em geral  </t>
    </r>
    <r>
      <rPr>
        <b/>
        <i/>
        <sz val="9"/>
        <color rgb="FFFF0000"/>
        <rFont val="Calibri"/>
        <family val="2"/>
        <scheme val="minor"/>
      </rPr>
      <t>[R$14,07 por pessoa/por mês]</t>
    </r>
  </si>
  <si>
    <t>Presidente do Colegiado de Curso / Departamento</t>
  </si>
  <si>
    <t>Presidente da Congregação</t>
  </si>
  <si>
    <r>
      <t xml:space="preserve">VI. AA - Participantes vinculados à UFMT   </t>
    </r>
    <r>
      <rPr>
        <b/>
        <i/>
        <sz val="11"/>
        <color theme="1"/>
        <rFont val="Calibri"/>
        <family val="2"/>
        <scheme val="minor"/>
      </rPr>
      <t>[Retribuição Pecuniária] [PARA PROJETOS DE PRESTAÇÃO DE SERVIÇOS]</t>
    </r>
  </si>
  <si>
    <t>Descrição dos serviços</t>
  </si>
  <si>
    <t>Vinculação</t>
  </si>
  <si>
    <t>Período duração / mês</t>
  </si>
  <si>
    <t>Carga horária mensal</t>
  </si>
  <si>
    <t>Valor hora trabalhada</t>
  </si>
  <si>
    <t>Valor mensal</t>
  </si>
  <si>
    <t>20% INSS Patronal (Encargos)</t>
  </si>
  <si>
    <t>Total</t>
  </si>
  <si>
    <t>V. D - Outros Participantes [se autônomo]</t>
  </si>
  <si>
    <t>Descrição dos Serviços Autonomos a ser Solicitado</t>
  </si>
  <si>
    <t>Quantidade de Produtos</t>
  </si>
  <si>
    <t>Valor Bruto Por Produto[R$]</t>
  </si>
  <si>
    <t>VI. C - Quadro Complementar - Regime CLT</t>
  </si>
  <si>
    <t>Função a ser selecionada</t>
  </si>
  <si>
    <t>Carga Horária Semanal</t>
  </si>
  <si>
    <t>Nº de Meses</t>
  </si>
  <si>
    <t>Valor do Salário Mensal</t>
  </si>
  <si>
    <t>MINISTÉRIO DA EDUCAÇÃO</t>
  </si>
  <si>
    <t>FUNDAÇÃO UNIVERSIDADE FEDERAL DE MATO GROSSO</t>
  </si>
  <si>
    <t>Passagem [terrestre / aérea] - [trecho]</t>
  </si>
  <si>
    <t>Descrição do serviço...</t>
  </si>
  <si>
    <t>..RESSARCIMENTO AO INSTITUTO DE ORIGEM DO PROJETO (PGA)</t>
  </si>
  <si>
    <t>......DOA (ATÉ 11%)</t>
  </si>
  <si>
    <t xml:space="preserve">ITEM 1 - NATUREZA DA DESPESA - PESSOAL E ENCARGOS (CLT) </t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</si>
  <si>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</si>
  <si>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</si>
  <si>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</si>
  <si>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</si>
  <si>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ITEM 6 - NATUREZA DA DESPESA - DESPESAS COM HOSPEDAGEM, ALIMENTAÇÃO</t>
  </si>
  <si>
    <t>ITEM 7 - NATUREZA DA DESPESA - SERVIÇOS TERCEIROS - PESSOA FÍSICA (TOTAL/VALOR BRUTO COM OS ENCARGOS DE INSS, ISSQN, E IR (SE FOR O CASO A DEDUZIR)</t>
  </si>
  <si>
    <t>ITEM 8 - NATUREZA DA DESPESA - BOLSA PESQUISA [PROJETO CADASTRADO NA PROPeq] - VÍNCULO COM A UFMT</t>
  </si>
  <si>
    <t>ITEM 9 - NATUREZA DA DESPESA - BOLSA COM ENCARGOS (LEI 8958/1994)</t>
  </si>
  <si>
    <t>ITEM 10 - NATUREZA DA DESPESA - BOLSA INOVAÇÃO TECNOLÓGICA [LEI 13.243 DE 11/01/2016]</t>
  </si>
  <si>
    <t>ITEM 11 - NATUREZA DA DESPESA - BOLSA ESTÁGIO (LEI Nº 11.788/2008 - LEI DO ESTAGIO)</t>
  </si>
  <si>
    <t>ITEM 12 - NATUREZA DA DESPESA - EQUIPAMENTO E MATERIAL PERMANENTE</t>
  </si>
  <si>
    <t>TOTAL ITEM - 12</t>
  </si>
  <si>
    <t>ITEM 13 - NATUREZA DA DESPESA - OBRAS E INSTALAÇÕES</t>
  </si>
  <si>
    <t>TOTAL DO PROJETO BÁSICO [Itens 1 + 2 + 3 + 4 + 5 + 6 + 7 + 8 + 9 + 10 + 11+12+13+14]</t>
  </si>
  <si>
    <t>ITEM 15 - NATUREZA DA DESPESA - RESSARCIMENTO A UFMT PELOS SEUS BENS TANGÍVEIS E INTANGÍVEIS</t>
  </si>
  <si>
    <t>TOTAL ITEM - 15</t>
  </si>
  <si>
    <t>ITEM 16 - DESPESAS OPERACIONAIS ADMINSTRATIVAS (DOA) DA FUNDAÇÃO UNISELVA</t>
  </si>
  <si>
    <t>TOTAL ITEM - 16</t>
  </si>
  <si>
    <t>RESSARCIMENTO A UNIVERSIDADE FEDERAL DE MATO GROSSO PELOS SEUS BENS TANGÍVEIS E INTANGÍVEIS - RESOLUÇÃO CD 08/ ART. 26 INCISO I, ALÍNEA A E B</t>
  </si>
  <si>
    <t>TOTAL DE RESSARCIMENTO</t>
  </si>
  <si>
    <t>DESPESAS OPERACIONAIS ADMINSTRATIVAS (DOA) DA FUNDAÇÃO UNISELVA - RESOLUÇÃO CD 08/ ART. 26 INCISO II E III</t>
  </si>
  <si>
    <t>TOTAL DE DESPESAS OPERACIONAIS ADMINISTRATIVAS</t>
  </si>
  <si>
    <t>VALOR DO PROJETO BÁSICO -</t>
  </si>
  <si>
    <t>Novo valor total</t>
  </si>
  <si>
    <t>Valor a ser aditivado</t>
  </si>
  <si>
    <t>Valor original do projeto [R$]</t>
  </si>
  <si>
    <t>Valor do contrato original</t>
  </si>
  <si>
    <t>SITUAÇÃO</t>
  </si>
  <si>
    <t>ADITIVO DE PRAZO</t>
  </si>
  <si>
    <t>ADITIVO DE VALOR</t>
  </si>
  <si>
    <t>REMANEJAMENTO</t>
  </si>
  <si>
    <t>TIPO (MARCAR TODOS QUE SE APLICAR)</t>
  </si>
  <si>
    <t>Reforma</t>
  </si>
  <si>
    <t>Encargos (76%)</t>
  </si>
  <si>
    <t>Cuiabá - MT, aos............................................de.........................................................2020.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</si>
</sst>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6.5"/>
      <color theme="1"/>
      <name val="Helvetica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DashDot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4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4" applyFont="1" applyBorder="1" applyAlignment="1">
      <alignment vertical="center"/>
    </xf>
    <xf numFmtId="0" fontId="5" fillId="4" borderId="0" xfId="0" applyFont="1" applyFill="1" applyAlignment="1">
      <alignment vertical="center"/>
    </xf>
    <xf numFmtId="43" fontId="5" fillId="0" borderId="0" xfId="4" applyFont="1" applyAlignment="1">
      <alignment vertical="center"/>
    </xf>
    <xf numFmtId="43" fontId="5" fillId="0" borderId="0" xfId="4" applyFont="1" applyBorder="1" applyAlignment="1">
      <alignment horizontal="left" vertical="center"/>
    </xf>
    <xf numFmtId="43" fontId="5" fillId="0" borderId="0" xfId="4" applyFont="1" applyAlignment="1">
      <alignment horizontal="left" vertical="center"/>
    </xf>
    <xf numFmtId="43" fontId="5" fillId="4" borderId="0" xfId="4" applyFont="1" applyFill="1" applyBorder="1" applyAlignment="1">
      <alignment vertical="center"/>
    </xf>
    <xf numFmtId="43" fontId="5" fillId="4" borderId="0" xfId="4" applyFont="1" applyFill="1" applyAlignment="1">
      <alignment vertical="center"/>
    </xf>
    <xf numFmtId="43" fontId="28" fillId="0" borderId="0" xfId="4" applyFont="1" applyAlignment="1">
      <alignment vertical="center" wrapText="1"/>
    </xf>
    <xf numFmtId="43" fontId="5" fillId="0" borderId="0" xfId="4" applyFont="1" applyFill="1" applyBorder="1" applyAlignment="1">
      <alignment vertical="center"/>
    </xf>
    <xf numFmtId="43" fontId="5" fillId="0" borderId="0" xfId="4" applyFont="1" applyFill="1" applyBorder="1" applyAlignment="1">
      <alignment horizontal="left" vertical="center"/>
    </xf>
    <xf numFmtId="43" fontId="28" fillId="0" borderId="0" xfId="4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10" fontId="0" fillId="0" borderId="37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 shrinkToFit="1"/>
      <protection locked="0"/>
    </xf>
    <xf numFmtId="44" fontId="0" fillId="0" borderId="40" xfId="2" applyFont="1" applyBorder="1" applyAlignment="1" applyProtection="1">
      <alignment horizontal="left" vertical="center" shrinkToFit="1"/>
      <protection locked="0"/>
    </xf>
    <xf numFmtId="44" fontId="0" fillId="0" borderId="4" xfId="2" applyFont="1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43" fontId="0" fillId="0" borderId="37" xfId="4" applyFont="1" applyBorder="1" applyAlignment="1" applyProtection="1">
      <alignment vertical="center" shrinkToFit="1"/>
      <protection locked="0"/>
    </xf>
    <xf numFmtId="44" fontId="0" fillId="0" borderId="13" xfId="2" applyFont="1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43" fontId="0" fillId="0" borderId="37" xfId="4" applyFont="1" applyBorder="1" applyAlignment="1" applyProtection="1">
      <alignment horizontal="center" vertical="center" wrapText="1"/>
      <protection locked="0"/>
    </xf>
    <xf numFmtId="43" fontId="0" fillId="0" borderId="38" xfId="4" applyFont="1" applyBorder="1" applyAlignment="1" applyProtection="1">
      <alignment vertical="center" shrinkToFit="1"/>
      <protection locked="0"/>
    </xf>
    <xf numFmtId="43" fontId="0" fillId="0" borderId="44" xfId="4" applyFont="1" applyBorder="1" applyAlignment="1" applyProtection="1">
      <alignment vertical="center" shrinkToFit="1"/>
      <protection locked="0"/>
    </xf>
    <xf numFmtId="43" fontId="0" fillId="0" borderId="47" xfId="4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32" fillId="0" borderId="0" xfId="0" applyFont="1" applyAlignment="1">
      <alignment vertical="top" wrapText="1"/>
    </xf>
    <xf numFmtId="0" fontId="26" fillId="2" borderId="4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44" fontId="0" fillId="4" borderId="11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6" fillId="2" borderId="18" xfId="0" applyFont="1" applyFill="1" applyBorder="1" applyAlignment="1">
      <alignment horizontal="center" vertical="center" wrapText="1"/>
    </xf>
    <xf numFmtId="0" fontId="26" fillId="2" borderId="58" xfId="0" applyFont="1" applyFill="1" applyBorder="1" applyAlignment="1">
      <alignment horizontal="center" vertical="center" wrapText="1"/>
    </xf>
    <xf numFmtId="43" fontId="1" fillId="0" borderId="0" xfId="4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6" fillId="0" borderId="0" xfId="0" applyFont="1" applyBorder="1" applyAlignment="1">
      <alignment vertical="top" wrapText="1"/>
    </xf>
    <xf numFmtId="43" fontId="0" fillId="0" borderId="0" xfId="4" applyFont="1" applyAlignment="1" applyProtection="1">
      <alignment vertical="center"/>
      <protection locked="0"/>
    </xf>
    <xf numFmtId="164" fontId="0" fillId="0" borderId="4" xfId="2" applyNumberFormat="1" applyFont="1" applyBorder="1" applyAlignment="1" applyProtection="1">
      <alignment vertical="center" wrapText="1"/>
    </xf>
    <xf numFmtId="164" fontId="0" fillId="0" borderId="4" xfId="2" applyNumberFormat="1" applyFont="1" applyBorder="1" applyAlignment="1" applyProtection="1">
      <alignment horizontal="right" vertical="center"/>
    </xf>
    <xf numFmtId="164" fontId="3" fillId="3" borderId="17" xfId="0" applyNumberFormat="1" applyFont="1" applyFill="1" applyBorder="1" applyAlignment="1" applyProtection="1">
      <alignment horizontal="right" vertical="center"/>
    </xf>
    <xf numFmtId="0" fontId="0" fillId="0" borderId="0" xfId="0" quotePrefix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3" fontId="5" fillId="0" borderId="0" xfId="4" applyFont="1" applyFill="1" applyBorder="1" applyAlignment="1" applyProtection="1">
      <alignment vertical="center"/>
      <protection locked="0"/>
    </xf>
    <xf numFmtId="43" fontId="5" fillId="0" borderId="0" xfId="4" applyFont="1" applyBorder="1" applyAlignment="1" applyProtection="1">
      <alignment vertical="center"/>
      <protection locked="0"/>
    </xf>
    <xf numFmtId="43" fontId="5" fillId="0" borderId="0" xfId="4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3" fontId="5" fillId="0" borderId="0" xfId="4" applyFont="1" applyFill="1" applyBorder="1" applyAlignment="1" applyProtection="1">
      <alignment vertical="center" wrapText="1"/>
      <protection locked="0"/>
    </xf>
    <xf numFmtId="43" fontId="5" fillId="0" borderId="0" xfId="4" applyFont="1" applyBorder="1" applyAlignment="1" applyProtection="1">
      <alignment vertical="center" wrapText="1"/>
      <protection locked="0"/>
    </xf>
    <xf numFmtId="43" fontId="5" fillId="0" borderId="0" xfId="4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28" fillId="0" borderId="0" xfId="4" applyFont="1" applyFill="1" applyAlignment="1" applyProtection="1">
      <alignment vertical="center" wrapText="1"/>
      <protection locked="0"/>
    </xf>
    <xf numFmtId="43" fontId="28" fillId="0" borderId="0" xfId="4" applyFont="1" applyAlignment="1" applyProtection="1">
      <alignment vertical="center" wrapText="1"/>
      <protection locked="0"/>
    </xf>
    <xf numFmtId="43" fontId="29" fillId="0" borderId="0" xfId="4" applyFont="1" applyBorder="1" applyAlignment="1" applyProtection="1">
      <alignment horizontal="center" vertical="center"/>
      <protection locked="0"/>
    </xf>
    <xf numFmtId="43" fontId="30" fillId="0" borderId="0" xfId="4" applyFont="1" applyBorder="1" applyAlignment="1" applyProtection="1">
      <alignment horizontal="center" vertical="center"/>
      <protection locked="0"/>
    </xf>
    <xf numFmtId="164" fontId="4" fillId="0" borderId="37" xfId="2" applyNumberFormat="1" applyFont="1" applyBorder="1" applyAlignment="1" applyProtection="1">
      <alignment horizontal="right" vertical="center" shrinkToFit="1"/>
      <protection locked="0"/>
    </xf>
    <xf numFmtId="164" fontId="0" fillId="0" borderId="12" xfId="2" applyNumberFormat="1" applyFont="1" applyBorder="1" applyAlignment="1" applyProtection="1">
      <alignment horizontal="right" vertical="center" shrinkToFit="1"/>
      <protection locked="0"/>
    </xf>
    <xf numFmtId="44" fontId="10" fillId="0" borderId="51" xfId="2" applyFont="1" applyBorder="1" applyAlignment="1" applyProtection="1">
      <alignment horizontal="center" vertical="center" shrinkToFit="1"/>
      <protection locked="0"/>
    </xf>
    <xf numFmtId="164" fontId="10" fillId="0" borderId="17" xfId="2" applyNumberFormat="1" applyFont="1" applyBorder="1" applyAlignment="1">
      <alignment horizontal="right" vertical="center" shrinkToFit="1"/>
    </xf>
    <xf numFmtId="164" fontId="10" fillId="0" borderId="7" xfId="2" applyNumberFormat="1" applyFont="1" applyBorder="1" applyAlignment="1">
      <alignment horizontal="right" vertical="center" shrinkToFit="1"/>
    </xf>
    <xf numFmtId="164" fontId="10" fillId="0" borderId="4" xfId="2" applyNumberFormat="1" applyFont="1" applyBorder="1" applyAlignment="1">
      <alignment horizontal="right" vertical="center" shrinkToFit="1"/>
    </xf>
    <xf numFmtId="164" fontId="10" fillId="0" borderId="10" xfId="2" applyNumberFormat="1" applyFont="1" applyBorder="1" applyAlignment="1">
      <alignment horizontal="right" vertical="center" shrinkToFit="1"/>
    </xf>
    <xf numFmtId="164" fontId="5" fillId="0" borderId="37" xfId="2" applyNumberFormat="1" applyFont="1" applyBorder="1" applyAlignment="1" applyProtection="1">
      <alignment horizontal="right" vertical="center" shrinkToFit="1"/>
      <protection locked="0"/>
    </xf>
    <xf numFmtId="164" fontId="5" fillId="0" borderId="12" xfId="2" applyNumberFormat="1" applyFont="1" applyBorder="1" applyAlignment="1" applyProtection="1">
      <alignment horizontal="right" vertical="center" shrinkToFit="1"/>
      <protection locked="0"/>
    </xf>
    <xf numFmtId="164" fontId="5" fillId="0" borderId="1" xfId="2" applyNumberFormat="1" applyFont="1" applyBorder="1" applyAlignment="1" applyProtection="1">
      <alignment horizontal="right" vertical="center" shrinkToFit="1"/>
      <protection locked="0"/>
    </xf>
    <xf numFmtId="164" fontId="12" fillId="0" borderId="17" xfId="2" applyNumberFormat="1" applyFont="1" applyBorder="1" applyAlignment="1">
      <alignment horizontal="right" vertical="center" shrinkToFit="1"/>
    </xf>
    <xf numFmtId="164" fontId="12" fillId="0" borderId="10" xfId="2" applyNumberFormat="1" applyFont="1" applyBorder="1" applyAlignment="1">
      <alignment horizontal="right" vertical="center" shrinkToFit="1"/>
    </xf>
    <xf numFmtId="164" fontId="5" fillId="0" borderId="4" xfId="2" applyNumberFormat="1" applyFont="1" applyBorder="1" applyAlignment="1">
      <alignment horizontal="right" vertical="center" shrinkToFit="1"/>
    </xf>
    <xf numFmtId="164" fontId="5" fillId="0" borderId="10" xfId="2" applyNumberFormat="1" applyFont="1" applyBorder="1" applyAlignment="1">
      <alignment horizontal="right" vertical="center" shrinkToFit="1"/>
    </xf>
    <xf numFmtId="164" fontId="0" fillId="0" borderId="37" xfId="2" applyNumberFormat="1" applyFont="1" applyBorder="1" applyAlignment="1" applyProtection="1">
      <alignment horizontal="right" vertical="center" shrinkToFit="1"/>
      <protection locked="0"/>
    </xf>
    <xf numFmtId="164" fontId="12" fillId="3" borderId="17" xfId="0" applyNumberFormat="1" applyFont="1" applyFill="1" applyBorder="1" applyAlignment="1">
      <alignment horizontal="right" vertical="center" shrinkToFit="1"/>
    </xf>
    <xf numFmtId="164" fontId="12" fillId="3" borderId="4" xfId="0" applyNumberFormat="1" applyFont="1" applyFill="1" applyBorder="1" applyAlignment="1">
      <alignment horizontal="right" vertical="center" shrinkToFi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</xf>
    <xf numFmtId="44" fontId="3" fillId="3" borderId="0" xfId="2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164" fontId="0" fillId="0" borderId="13" xfId="2" applyNumberFormat="1" applyFont="1" applyBorder="1" applyAlignment="1" applyProtection="1">
      <alignment horizontal="right" vertical="center"/>
    </xf>
    <xf numFmtId="43" fontId="0" fillId="0" borderId="0" xfId="4" applyFont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43" fontId="3" fillId="0" borderId="17" xfId="4" applyFont="1" applyBorder="1" applyAlignment="1" applyProtection="1">
      <alignment horizontal="right" vertical="center"/>
    </xf>
    <xf numFmtId="164" fontId="3" fillId="0" borderId="17" xfId="4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vertical="center"/>
    </xf>
    <xf numFmtId="43" fontId="0" fillId="0" borderId="17" xfId="4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</xf>
    <xf numFmtId="44" fontId="3" fillId="0" borderId="17" xfId="2" applyFont="1" applyBorder="1" applyAlignment="1" applyProtection="1">
      <alignment vertical="center" wrapText="1"/>
    </xf>
    <xf numFmtId="44" fontId="0" fillId="0" borderId="4" xfId="2" applyFont="1" applyBorder="1" applyAlignment="1" applyProtection="1">
      <alignment vertical="center" shrinkToFit="1"/>
    </xf>
    <xf numFmtId="44" fontId="3" fillId="0" borderId="4" xfId="2" applyFont="1" applyBorder="1" applyAlignment="1" applyProtection="1">
      <alignment vertical="center" shrinkToFit="1"/>
    </xf>
    <xf numFmtId="43" fontId="0" fillId="0" borderId="17" xfId="4" applyFont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center" vertical="center" wrapText="1"/>
    </xf>
    <xf numFmtId="43" fontId="0" fillId="0" borderId="37" xfId="4" applyFont="1" applyBorder="1" applyAlignment="1" applyProtection="1">
      <alignment horizontal="right" vertical="center"/>
      <protection locked="0"/>
    </xf>
    <xf numFmtId="164" fontId="0" fillId="0" borderId="37" xfId="4" applyNumberFormat="1" applyFont="1" applyBorder="1" applyAlignment="1" applyProtection="1">
      <alignment horizontal="right" vertical="center"/>
      <protection locked="0"/>
    </xf>
    <xf numFmtId="49" fontId="0" fillId="0" borderId="37" xfId="4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44" fontId="0" fillId="0" borderId="37" xfId="2" applyFont="1" applyBorder="1" applyAlignment="1" applyProtection="1">
      <alignment horizontal="left" vertical="center" wrapText="1"/>
      <protection locked="0"/>
    </xf>
    <xf numFmtId="49" fontId="22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 shrinkToFit="1"/>
    </xf>
    <xf numFmtId="4" fontId="10" fillId="0" borderId="51" xfId="2" applyNumberFormat="1" applyFont="1" applyBorder="1" applyAlignment="1" applyProtection="1">
      <alignment horizontal="center" vertical="center" shrinkToFit="1"/>
    </xf>
    <xf numFmtId="44" fontId="10" fillId="0" borderId="51" xfId="2" applyFont="1" applyBorder="1" applyAlignment="1" applyProtection="1">
      <alignment horizontal="center" vertical="center" shrinkToFit="1"/>
    </xf>
    <xf numFmtId="44" fontId="10" fillId="3" borderId="51" xfId="2" applyFont="1" applyFill="1" applyBorder="1" applyAlignment="1" applyProtection="1">
      <alignment horizontal="center" vertical="center" shrinkToFit="1"/>
    </xf>
    <xf numFmtId="0" fontId="26" fillId="2" borderId="4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164" fontId="10" fillId="0" borderId="4" xfId="2" applyNumberFormat="1" applyFont="1" applyBorder="1" applyAlignment="1" applyProtection="1">
      <alignment horizontal="right" vertical="center" shrinkToFit="1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164" fontId="4" fillId="0" borderId="13" xfId="4" applyNumberFormat="1" applyFont="1" applyBorder="1" applyAlignment="1" applyProtection="1">
      <alignment horizontal="right" vertical="center" shrinkToFit="1"/>
    </xf>
    <xf numFmtId="164" fontId="4" fillId="0" borderId="12" xfId="4" applyNumberFormat="1" applyFont="1" applyBorder="1" applyAlignment="1" applyProtection="1">
      <alignment horizontal="right" vertical="center" shrinkToFit="1"/>
    </xf>
    <xf numFmtId="164" fontId="12" fillId="3" borderId="4" xfId="0" applyNumberFormat="1" applyFont="1" applyFill="1" applyBorder="1" applyAlignment="1" applyProtection="1">
      <alignment horizontal="right" vertical="center" shrinkToFit="1"/>
    </xf>
    <xf numFmtId="0" fontId="26" fillId="2" borderId="17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/>
    </xf>
    <xf numFmtId="164" fontId="12" fillId="3" borderId="17" xfId="2" applyNumberFormat="1" applyFont="1" applyFill="1" applyBorder="1" applyAlignment="1" applyProtection="1">
      <alignment horizontal="right" vertical="center" shrinkToFit="1"/>
    </xf>
    <xf numFmtId="164" fontId="12" fillId="3" borderId="4" xfId="2" applyNumberFormat="1" applyFont="1" applyFill="1" applyBorder="1" applyAlignment="1" applyProtection="1">
      <alignment horizontal="right" vertical="center" shrinkToFit="1"/>
    </xf>
    <xf numFmtId="164" fontId="10" fillId="3" borderId="4" xfId="2" applyNumberFormat="1" applyFont="1" applyFill="1" applyBorder="1" applyAlignment="1" applyProtection="1">
      <alignment horizontal="right" vertical="center" shrinkToFit="1"/>
    </xf>
    <xf numFmtId="9" fontId="4" fillId="0" borderId="37" xfId="0" applyNumberFormat="1" applyFont="1" applyBorder="1" applyAlignment="1" applyProtection="1">
      <alignment vertical="center" wrapText="1"/>
      <protection locked="0"/>
    </xf>
    <xf numFmtId="14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</xf>
    <xf numFmtId="0" fontId="38" fillId="0" borderId="16" xfId="0" applyFont="1" applyBorder="1" applyAlignment="1" applyProtection="1">
      <alignment horizontal="center" vertical="center"/>
    </xf>
    <xf numFmtId="0" fontId="38" fillId="0" borderId="28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9" fontId="0" fillId="0" borderId="37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64" fontId="0" fillId="0" borderId="12" xfId="4" applyNumberFormat="1" applyFont="1" applyBorder="1" applyAlignment="1" applyProtection="1">
      <alignment horizontal="right" vertical="center" shrinkToFit="1"/>
    </xf>
    <xf numFmtId="164" fontId="0" fillId="0" borderId="13" xfId="4" applyNumberFormat="1" applyFont="1" applyBorder="1" applyAlignment="1" applyProtection="1">
      <alignment horizontal="right" vertical="center" shrinkToFit="1"/>
    </xf>
    <xf numFmtId="164" fontId="11" fillId="0" borderId="4" xfId="4" applyNumberFormat="1" applyFont="1" applyBorder="1" applyAlignment="1" applyProtection="1">
      <alignment horizontal="center" vertical="center" wrapText="1"/>
    </xf>
    <xf numFmtId="164" fontId="11" fillId="0" borderId="13" xfId="4" applyNumberFormat="1" applyFont="1" applyBorder="1" applyAlignment="1" applyProtection="1">
      <alignment horizontal="center" vertical="center" wrapText="1"/>
    </xf>
    <xf numFmtId="164" fontId="37" fillId="0" borderId="4" xfId="0" applyNumberFormat="1" applyFont="1" applyBorder="1" applyAlignment="1" applyProtection="1">
      <alignment horizontal="center" vertical="center" shrinkToFit="1"/>
    </xf>
    <xf numFmtId="0" fontId="32" fillId="3" borderId="7" xfId="0" applyFont="1" applyFill="1" applyBorder="1" applyAlignment="1" applyProtection="1">
      <alignment horizontal="center" vertical="center" shrinkToFit="1"/>
    </xf>
    <xf numFmtId="0" fontId="32" fillId="3" borderId="8" xfId="0" applyFont="1" applyFill="1" applyBorder="1" applyAlignment="1" applyProtection="1">
      <alignment horizontal="center" vertical="center" shrinkToFit="1"/>
    </xf>
    <xf numFmtId="0" fontId="32" fillId="3" borderId="9" xfId="0" applyFont="1" applyFill="1" applyBorder="1" applyAlignment="1" applyProtection="1">
      <alignment horizontal="center" vertical="center" shrinkToFit="1"/>
    </xf>
    <xf numFmtId="164" fontId="3" fillId="3" borderId="7" xfId="4" applyNumberFormat="1" applyFont="1" applyFill="1" applyBorder="1" applyAlignment="1" applyProtection="1">
      <alignment horizontal="right" vertical="center" shrinkToFit="1"/>
    </xf>
    <xf numFmtId="164" fontId="3" fillId="3" borderId="9" xfId="4" applyNumberFormat="1" applyFont="1" applyFill="1" applyBorder="1" applyAlignment="1" applyProtection="1">
      <alignment horizontal="right" vertical="center" shrinkToFit="1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2" fontId="3" fillId="0" borderId="37" xfId="0" applyNumberFormat="1" applyFont="1" applyBorder="1" applyAlignment="1" applyProtection="1">
      <alignment horizontal="center" vertical="center" shrinkToFit="1"/>
      <protection locked="0"/>
    </xf>
    <xf numFmtId="164" fontId="3" fillId="0" borderId="65" xfId="4" applyNumberFormat="1" applyFont="1" applyBorder="1" applyAlignment="1" applyProtection="1">
      <alignment horizontal="right" vertical="center" shrinkToFit="1"/>
      <protection locked="0"/>
    </xf>
    <xf numFmtId="164" fontId="3" fillId="0" borderId="4" xfId="4" applyNumberFormat="1" applyFont="1" applyBorder="1" applyAlignment="1" applyProtection="1">
      <alignment horizontal="right" vertical="center" shrinkToFit="1"/>
      <protection locked="0"/>
    </xf>
    <xf numFmtId="0" fontId="3" fillId="0" borderId="69" xfId="0" applyFont="1" applyFill="1" applyBorder="1" applyAlignment="1" applyProtection="1">
      <alignment horizontal="left" vertical="center" shrinkToFit="1"/>
    </xf>
    <xf numFmtId="0" fontId="3" fillId="0" borderId="70" xfId="0" applyFont="1" applyFill="1" applyBorder="1" applyAlignment="1" applyProtection="1">
      <alignment horizontal="left" vertical="center" shrinkToFit="1"/>
    </xf>
    <xf numFmtId="0" fontId="3" fillId="0" borderId="71" xfId="0" applyFont="1" applyFill="1" applyBorder="1" applyAlignment="1" applyProtection="1">
      <alignment horizontal="left" vertical="center" shrinkToFit="1"/>
    </xf>
    <xf numFmtId="164" fontId="3" fillId="0" borderId="38" xfId="0" applyNumberFormat="1" applyFont="1" applyBorder="1" applyAlignment="1" applyProtection="1">
      <alignment horizontal="center" vertical="center" shrinkToFit="1"/>
      <protection locked="0"/>
    </xf>
    <xf numFmtId="164" fontId="3" fillId="0" borderId="46" xfId="0" applyNumberFormat="1" applyFont="1" applyBorder="1" applyAlignment="1" applyProtection="1">
      <alignment horizontal="center" vertical="center" shrinkToFit="1"/>
      <protection locked="0"/>
    </xf>
    <xf numFmtId="164" fontId="3" fillId="0" borderId="40" xfId="4" applyNumberFormat="1" applyFont="1" applyBorder="1" applyAlignment="1" applyProtection="1">
      <alignment horizontal="right" vertical="center" shrinkToFit="1"/>
    </xf>
    <xf numFmtId="164" fontId="3" fillId="0" borderId="13" xfId="4" applyNumberFormat="1" applyFont="1" applyBorder="1" applyAlignment="1" applyProtection="1">
      <alignment horizontal="right" vertical="center" shrinkToFit="1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4" xfId="4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73" xfId="0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69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</xf>
    <xf numFmtId="0" fontId="0" fillId="0" borderId="71" xfId="0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center" vertical="center"/>
    </xf>
    <xf numFmtId="164" fontId="3" fillId="3" borderId="10" xfId="4" applyNumberFormat="1" applyFont="1" applyFill="1" applyBorder="1" applyAlignment="1" applyProtection="1">
      <alignment horizontal="right" vertical="center" shrinkToFit="1"/>
    </xf>
    <xf numFmtId="164" fontId="3" fillId="3" borderId="13" xfId="4" applyNumberFormat="1" applyFont="1" applyFill="1" applyBorder="1" applyAlignment="1" applyProtection="1">
      <alignment horizontal="right" vertical="center" shrinkToFi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center" vertical="center"/>
    </xf>
    <xf numFmtId="164" fontId="32" fillId="0" borderId="4" xfId="2" applyNumberFormat="1" applyFont="1" applyBorder="1" applyAlignment="1" applyProtection="1">
      <alignment horizontal="right" vertical="center" shrinkToFit="1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33" fillId="0" borderId="19" xfId="0" applyFont="1" applyBorder="1" applyAlignment="1" applyProtection="1">
      <alignment horizontal="center" vertical="center" wrapText="1"/>
    </xf>
    <xf numFmtId="0" fontId="34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14" fontId="39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37" xfId="0" applyBorder="1" applyAlignment="1" applyProtection="1">
      <alignment horizontal="justify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14" fontId="35" fillId="0" borderId="37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</xf>
    <xf numFmtId="14" fontId="39" fillId="0" borderId="4" xfId="0" applyNumberFormat="1" applyFont="1" applyFill="1" applyBorder="1" applyAlignment="1" applyProtection="1">
      <alignment horizontal="center" vertical="center"/>
    </xf>
    <xf numFmtId="14" fontId="39" fillId="0" borderId="10" xfId="0" applyNumberFormat="1" applyFont="1" applyFill="1" applyBorder="1" applyAlignment="1" applyProtection="1">
      <alignment horizontal="center" vertical="center"/>
    </xf>
    <xf numFmtId="3" fontId="24" fillId="0" borderId="37" xfId="0" applyNumberFormat="1" applyFont="1" applyBorder="1" applyAlignment="1" applyProtection="1">
      <alignment horizontal="center" vertical="center"/>
      <protection locked="0"/>
    </xf>
    <xf numFmtId="3" fontId="24" fillId="0" borderId="38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164" fontId="3" fillId="0" borderId="37" xfId="0" applyNumberFormat="1" applyFont="1" applyBorder="1" applyAlignment="1" applyProtection="1">
      <alignment horizontal="center" vertical="center" shrinkToFit="1"/>
      <protection locked="0"/>
    </xf>
    <xf numFmtId="164" fontId="3" fillId="0" borderId="9" xfId="4" applyNumberFormat="1" applyFont="1" applyBorder="1" applyAlignment="1" applyProtection="1">
      <alignment horizontal="right" vertical="center" shrinkToFit="1"/>
      <protection locked="0"/>
    </xf>
    <xf numFmtId="164" fontId="3" fillId="0" borderId="17" xfId="4" applyNumberFormat="1" applyFont="1" applyBorder="1" applyAlignment="1" applyProtection="1">
      <alignment horizontal="right" vertical="center" shrinkToFit="1"/>
      <protection locked="0"/>
    </xf>
    <xf numFmtId="0" fontId="40" fillId="0" borderId="37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justify" vertical="center" wrapText="1"/>
      <protection locked="0"/>
    </xf>
    <xf numFmtId="0" fontId="5" fillId="0" borderId="37" xfId="0" applyFont="1" applyBorder="1" applyAlignment="1" applyProtection="1">
      <alignment horizontal="justify" vertical="center" wrapText="1"/>
      <protection locked="0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8" fillId="2" borderId="55" xfId="1" applyFont="1" applyFill="1" applyBorder="1" applyAlignment="1">
      <alignment horizontal="left" vertical="center" wrapText="1"/>
    </xf>
    <xf numFmtId="0" fontId="18" fillId="2" borderId="14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56" xfId="1" applyFont="1" applyFill="1" applyBorder="1" applyAlignment="1">
      <alignment horizontal="left" vertical="center" wrapText="1"/>
    </xf>
    <xf numFmtId="0" fontId="19" fillId="0" borderId="59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3" borderId="59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44" fontId="4" fillId="0" borderId="63" xfId="2" applyFont="1" applyBorder="1" applyAlignment="1" applyProtection="1">
      <alignment vertical="center"/>
      <protection locked="0"/>
    </xf>
    <xf numFmtId="44" fontId="4" fillId="0" borderId="37" xfId="2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16" fillId="2" borderId="55" xfId="1" applyFont="1" applyFill="1" applyBorder="1" applyAlignment="1">
      <alignment horizontal="left" vertical="center" wrapText="1"/>
    </xf>
    <xf numFmtId="0" fontId="16" fillId="2" borderId="14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56" xfId="1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5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12" fillId="3" borderId="52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12" fillId="3" borderId="59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64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horizontal="justify" vertical="center"/>
      <protection locked="0"/>
    </xf>
    <xf numFmtId="0" fontId="5" fillId="0" borderId="37" xfId="0" applyFont="1" applyBorder="1" applyAlignment="1" applyProtection="1">
      <alignment horizontal="justify" vertical="center"/>
      <protection locked="0"/>
    </xf>
    <xf numFmtId="0" fontId="12" fillId="3" borderId="13" xfId="0" applyFont="1" applyFill="1" applyBorder="1" applyAlignment="1" applyProtection="1">
      <alignment horizontal="center" vertical="center"/>
    </xf>
    <xf numFmtId="0" fontId="18" fillId="2" borderId="55" xfId="1" applyFont="1" applyFill="1" applyBorder="1" applyAlignment="1">
      <alignment horizontal="left" vertical="center"/>
    </xf>
    <xf numFmtId="0" fontId="18" fillId="2" borderId="14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56" xfId="1" applyFont="1" applyFill="1" applyBorder="1" applyAlignment="1">
      <alignment horizontal="left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55" xfId="1" applyFill="1" applyBorder="1" applyAlignment="1">
      <alignment horizontal="left" vertical="center" wrapText="1"/>
    </xf>
    <xf numFmtId="0" fontId="2" fillId="2" borderId="14" xfId="1" applyFill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2" fillId="2" borderId="56" xfId="1" applyFill="1" applyBorder="1" applyAlignment="1">
      <alignment horizontal="left" vertical="center" wrapText="1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4" fillId="3" borderId="3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5" borderId="67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68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9">
    <cellStyle name="Hiperlink" xfId="1" builtinId="8"/>
    <cellStyle name="Moeda" xfId="2" builtinId="4"/>
    <cellStyle name="Moeda 2" xfId="3" xr:uid="{00000000-0005-0000-0000-000002000000}"/>
    <cellStyle name="Normal" xfId="0" builtinId="0"/>
    <cellStyle name="Vírgula" xfId="4" builtinId="3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2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164523</xdr:colOff>
      <xdr:row>0</xdr:row>
      <xdr:rowOff>0</xdr:rowOff>
    </xdr:from>
    <xdr:to>
      <xdr:col>13</xdr:col>
      <xdr:colOff>77199</xdr:colOff>
      <xdr:row>5</xdr:row>
      <xdr:rowOff>111004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E087D8-C9CF-49FD-889F-7CF3FB37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932" y="0"/>
          <a:ext cx="1679131" cy="1669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312736</xdr:colOff>
      <xdr:row>0</xdr:row>
      <xdr:rowOff>95256</xdr:rowOff>
    </xdr:from>
    <xdr:to>
      <xdr:col>6</xdr:col>
      <xdr:colOff>7649</xdr:colOff>
      <xdr:row>7</xdr:row>
      <xdr:rowOff>18614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C2D1B8-7E9B-4EA1-9261-33BFB9B45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486" y="1238256"/>
          <a:ext cx="1276063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W181"/>
  <sheetViews>
    <sheetView showGridLines="0" tabSelected="1" zoomScaleNormal="100" workbookViewId="0">
      <selection activeCell="B8" sqref="B8:Q9"/>
    </sheetView>
  </sheetViews>
  <sheetFormatPr defaultColWidth="8.7109375" defaultRowHeight="15" x14ac:dyDescent="0.25"/>
  <cols>
    <col min="1" max="1" width="6.42578125" style="2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3.7109375" style="1" customWidth="1"/>
    <col min="16" max="17" width="13.7109375" style="2" customWidth="1"/>
    <col min="18" max="19" width="8.7109375" style="2"/>
    <col min="20" max="20" width="9.7109375" style="2" bestFit="1" customWidth="1"/>
    <col min="21" max="16384" width="8.7109375" style="2"/>
  </cols>
  <sheetData>
    <row r="1" spans="2:17" ht="24.95" customHeight="1" x14ac:dyDescent="0.25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2:17" ht="24.95" customHeight="1" x14ac:dyDescent="0.25"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2:17" ht="24.95" customHeight="1" x14ac:dyDescent="0.25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</row>
    <row r="4" spans="2:17" ht="24.95" customHeight="1" x14ac:dyDescent="0.25"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2:17" ht="24.95" customHeight="1" x14ac:dyDescent="0.2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</row>
    <row r="6" spans="2:17" ht="9.75" customHeight="1" x14ac:dyDescent="0.25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</row>
    <row r="7" spans="2:17" ht="35.1" customHeight="1" thickBot="1" x14ac:dyDescent="0.3">
      <c r="B7" s="317" t="s">
        <v>146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2:17" x14ac:dyDescent="0.25">
      <c r="B8" s="319" t="s">
        <v>19</v>
      </c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2"/>
    </row>
    <row r="9" spans="2:17" ht="27.6" customHeight="1" thickBot="1" x14ac:dyDescent="0.3">
      <c r="B9" s="323"/>
      <c r="C9" s="324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6"/>
    </row>
    <row r="10" spans="2:17" x14ac:dyDescent="0.25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98"/>
      <c r="Q10" s="98"/>
    </row>
    <row r="11" spans="2:17" ht="15.75" x14ac:dyDescent="0.25">
      <c r="B11" s="141" t="s">
        <v>221</v>
      </c>
      <c r="C11" s="141"/>
      <c r="D11" s="141"/>
      <c r="E11" s="141"/>
      <c r="F11" s="141"/>
      <c r="G11" s="141"/>
      <c r="H11" s="141"/>
      <c r="I11" s="141"/>
      <c r="J11" s="100"/>
      <c r="K11" s="98"/>
      <c r="L11" s="98"/>
      <c r="M11" s="98"/>
      <c r="N11" s="98"/>
      <c r="O11" s="99"/>
      <c r="P11" s="98"/>
      <c r="Q11" s="98"/>
    </row>
    <row r="12" spans="2:17" ht="15.75" thickBot="1" x14ac:dyDescent="0.3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P12" s="98"/>
      <c r="Q12" s="98"/>
    </row>
    <row r="13" spans="2:17" ht="15" customHeight="1" thickBot="1" x14ac:dyDescent="0.3">
      <c r="B13" s="166" t="s">
        <v>218</v>
      </c>
      <c r="C13" s="167"/>
      <c r="D13" s="167"/>
      <c r="E13" s="167"/>
      <c r="F13" s="167"/>
      <c r="G13" s="167"/>
      <c r="H13" s="167"/>
      <c r="I13" s="167"/>
      <c r="J13" s="165"/>
      <c r="K13" s="167" t="s">
        <v>219</v>
      </c>
      <c r="L13" s="167"/>
      <c r="M13" s="167"/>
      <c r="N13" s="165"/>
      <c r="O13" s="167" t="s">
        <v>220</v>
      </c>
      <c r="P13" s="167"/>
      <c r="Q13" s="165"/>
    </row>
    <row r="14" spans="2:17" ht="27.6" customHeight="1" thickBot="1" x14ac:dyDescent="0.3">
      <c r="B14" s="168"/>
      <c r="C14" s="169"/>
      <c r="D14" s="169"/>
      <c r="E14" s="169"/>
      <c r="F14" s="169"/>
      <c r="G14" s="169"/>
      <c r="H14" s="169"/>
      <c r="I14" s="169"/>
      <c r="J14" s="165"/>
      <c r="K14" s="169"/>
      <c r="L14" s="169"/>
      <c r="M14" s="169"/>
      <c r="N14" s="165"/>
      <c r="O14" s="169"/>
      <c r="P14" s="169"/>
      <c r="Q14" s="165"/>
    </row>
    <row r="15" spans="2:17" x14ac:dyDescent="0.2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98"/>
      <c r="Q15" s="98"/>
    </row>
    <row r="16" spans="2:17" ht="15.75" x14ac:dyDescent="0.25">
      <c r="B16" s="172" t="s">
        <v>12</v>
      </c>
      <c r="C16" s="172"/>
      <c r="D16" s="172"/>
      <c r="E16" s="172"/>
      <c r="F16" s="172"/>
      <c r="G16" s="172"/>
      <c r="H16" s="172"/>
      <c r="I16" s="172"/>
      <c r="J16" s="100"/>
      <c r="K16" s="98"/>
      <c r="L16" s="98"/>
      <c r="M16" s="98"/>
      <c r="N16" s="98"/>
      <c r="O16" s="99"/>
      <c r="P16" s="98"/>
      <c r="Q16" s="98"/>
    </row>
    <row r="17" spans="2:17" x14ac:dyDescent="0.2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98"/>
      <c r="Q17" s="98"/>
    </row>
    <row r="18" spans="2:17" ht="27" customHeight="1" x14ac:dyDescent="0.25">
      <c r="B18" s="173" t="s">
        <v>13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5"/>
    </row>
    <row r="19" spans="2:17" ht="18" customHeight="1" thickBot="1" x14ac:dyDescent="0.3">
      <c r="B19" s="176" t="s">
        <v>34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</row>
    <row r="20" spans="2:17" ht="33" customHeight="1" x14ac:dyDescent="0.25"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1"/>
    </row>
    <row r="21" spans="2:17" ht="33" customHeight="1" thickBot="1" x14ac:dyDescent="0.3"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4"/>
    </row>
    <row r="22" spans="2:17" ht="33" customHeight="1" thickBot="1" x14ac:dyDescent="0.3">
      <c r="B22" s="185" t="s">
        <v>147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 t="s">
        <v>148</v>
      </c>
      <c r="M22" s="185"/>
      <c r="N22" s="185"/>
      <c r="O22" s="185"/>
      <c r="P22" s="185"/>
      <c r="Q22" s="185"/>
    </row>
    <row r="23" spans="2:17" ht="27" customHeight="1" thickBot="1" x14ac:dyDescent="0.3">
      <c r="B23" s="173" t="s">
        <v>13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</row>
    <row r="24" spans="2:17" ht="42.75" customHeight="1" thickBot="1" x14ac:dyDescent="0.3">
      <c r="B24" s="185" t="s">
        <v>14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6" t="s">
        <v>69</v>
      </c>
      <c r="M24" s="186"/>
      <c r="N24" s="186"/>
      <c r="O24" s="186"/>
      <c r="P24" s="186"/>
      <c r="Q24" s="186"/>
    </row>
    <row r="25" spans="2:17" ht="44.25" customHeight="1" thickBot="1" x14ac:dyDescent="0.3">
      <c r="B25" s="186" t="s">
        <v>72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5" t="s">
        <v>73</v>
      </c>
      <c r="M25" s="185"/>
      <c r="N25" s="185"/>
      <c r="O25" s="185"/>
      <c r="P25" s="185"/>
      <c r="Q25" s="185"/>
    </row>
    <row r="26" spans="2:17" ht="44.25" customHeight="1" thickBot="1" x14ac:dyDescent="0.3"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5" t="s">
        <v>149</v>
      </c>
      <c r="M26" s="185"/>
      <c r="N26" s="185"/>
      <c r="O26" s="185"/>
      <c r="P26" s="185"/>
      <c r="Q26" s="185"/>
    </row>
    <row r="27" spans="2:17" ht="30" customHeight="1" thickBot="1" x14ac:dyDescent="0.3">
      <c r="B27" s="187" t="s">
        <v>41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</row>
    <row r="28" spans="2:17" ht="42.75" customHeight="1" thickBot="1" x14ac:dyDescent="0.3">
      <c r="B28" s="186" t="s">
        <v>131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 t="s">
        <v>85</v>
      </c>
      <c r="M28" s="186"/>
      <c r="N28" s="186"/>
      <c r="O28" s="186"/>
      <c r="P28" s="186"/>
      <c r="Q28" s="186"/>
    </row>
    <row r="29" spans="2:17" ht="33" customHeight="1" thickBot="1" x14ac:dyDescent="0.3">
      <c r="B29" s="186" t="s">
        <v>150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 t="s">
        <v>86</v>
      </c>
      <c r="M29" s="186"/>
      <c r="N29" s="186"/>
      <c r="O29" s="186"/>
      <c r="P29" s="186"/>
      <c r="Q29" s="186"/>
    </row>
    <row r="30" spans="2:17" ht="36" customHeight="1" thickBot="1" x14ac:dyDescent="0.3">
      <c r="B30" s="186" t="s">
        <v>87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2:17" ht="20.100000000000001" customHeight="1" thickBot="1" x14ac:dyDescent="0.3">
      <c r="B31" s="331" t="s">
        <v>88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190" t="s">
        <v>89</v>
      </c>
      <c r="O31" s="190"/>
      <c r="P31" s="190"/>
      <c r="Q31" s="190"/>
    </row>
    <row r="32" spans="2:17" ht="20.100000000000001" customHeight="1" thickBot="1" x14ac:dyDescent="0.3"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4" t="s">
        <v>90</v>
      </c>
      <c r="O32" s="332"/>
      <c r="P32" s="332" t="s">
        <v>91</v>
      </c>
      <c r="Q32" s="332"/>
    </row>
    <row r="33" spans="2:20" ht="39.950000000000003" customHeight="1" thickBot="1" x14ac:dyDescent="0.3"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3"/>
      <c r="O33" s="333"/>
      <c r="P33" s="333"/>
      <c r="Q33" s="333"/>
    </row>
    <row r="34" spans="2:20" ht="20.100000000000001" customHeight="1" thickBot="1" x14ac:dyDescent="0.3"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235" t="s">
        <v>132</v>
      </c>
      <c r="O34" s="190"/>
      <c r="P34" s="190"/>
      <c r="Q34" s="190"/>
    </row>
    <row r="35" spans="2:20" ht="20.100000000000001" customHeight="1" thickBot="1" x14ac:dyDescent="0.3"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4" t="s">
        <v>90</v>
      </c>
      <c r="O35" s="332"/>
      <c r="P35" s="332" t="s">
        <v>91</v>
      </c>
      <c r="Q35" s="332"/>
    </row>
    <row r="36" spans="2:20" ht="39.950000000000003" customHeight="1" thickBot="1" x14ac:dyDescent="0.3"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  <c r="N36" s="335" t="str">
        <f>_xlfn.IFS(J13="","sem aditivo de prazo",J13&lt;&gt;"",P33)</f>
        <v>sem aditivo de prazo</v>
      </c>
      <c r="O36" s="336"/>
      <c r="P36" s="327"/>
      <c r="Q36" s="327"/>
    </row>
    <row r="37" spans="2:20" s="8" customFormat="1" x14ac:dyDescent="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20" s="30" customFormat="1" ht="20.100000000000001" customHeight="1" x14ac:dyDescent="0.25">
      <c r="B38" s="171" t="s">
        <v>215</v>
      </c>
      <c r="C38" s="171"/>
      <c r="D38" s="171"/>
      <c r="E38" s="171"/>
      <c r="F38" s="171"/>
      <c r="G38" s="171"/>
      <c r="H38" s="171"/>
      <c r="I38" s="171"/>
      <c r="J38" s="171"/>
      <c r="K38" s="170" t="s">
        <v>214</v>
      </c>
      <c r="L38" s="170"/>
      <c r="M38" s="170"/>
      <c r="N38" s="170"/>
      <c r="O38" s="170" t="s">
        <v>213</v>
      </c>
      <c r="P38" s="170"/>
      <c r="Q38" s="170"/>
    </row>
    <row r="39" spans="2:20" s="30" customFormat="1" ht="20.100000000000001" customHeight="1" x14ac:dyDescent="0.25">
      <c r="B39" s="203">
        <f>P62</f>
        <v>0</v>
      </c>
      <c r="C39" s="203"/>
      <c r="D39" s="203"/>
      <c r="E39" s="203"/>
      <c r="F39" s="203"/>
      <c r="G39" s="203"/>
      <c r="H39" s="203"/>
      <c r="I39" s="203"/>
      <c r="J39" s="203"/>
      <c r="K39" s="204" t="str">
        <f>_xlfn.IFS(B39=P66,"Sem aditivo de valor",B39&lt;&gt;P66,P66-B39)</f>
        <v>Sem aditivo de valor</v>
      </c>
      <c r="L39" s="203"/>
      <c r="M39" s="203"/>
      <c r="N39" s="203"/>
      <c r="O39" s="205">
        <f>P66</f>
        <v>0</v>
      </c>
      <c r="P39" s="205"/>
      <c r="Q39" s="205"/>
      <c r="T39" s="65"/>
    </row>
    <row r="40" spans="2:20" s="30" customFormat="1" ht="15.75" customHeight="1" x14ac:dyDescent="0.25">
      <c r="B40" s="203"/>
      <c r="C40" s="203"/>
      <c r="D40" s="203"/>
      <c r="E40" s="203"/>
      <c r="F40" s="203"/>
      <c r="G40" s="203"/>
      <c r="H40" s="203"/>
      <c r="I40" s="203"/>
      <c r="J40" s="203"/>
      <c r="K40" s="204"/>
      <c r="L40" s="203"/>
      <c r="M40" s="203"/>
      <c r="N40" s="203"/>
      <c r="O40" s="205"/>
      <c r="P40" s="205"/>
      <c r="Q40" s="205"/>
    </row>
    <row r="41" spans="2:20" s="30" customFormat="1" ht="15.75" customHeight="1" x14ac:dyDescent="0.25">
      <c r="B41" s="203"/>
      <c r="C41" s="203"/>
      <c r="D41" s="203"/>
      <c r="E41" s="203"/>
      <c r="F41" s="203"/>
      <c r="G41" s="203"/>
      <c r="H41" s="203"/>
      <c r="I41" s="203"/>
      <c r="J41" s="203"/>
      <c r="K41" s="204"/>
      <c r="L41" s="203"/>
      <c r="M41" s="203"/>
      <c r="N41" s="203"/>
      <c r="O41" s="205"/>
      <c r="P41" s="205"/>
      <c r="Q41" s="205"/>
    </row>
    <row r="42" spans="2:20" s="30" customFormat="1" ht="15.75" customHeight="1" x14ac:dyDescent="0.25">
      <c r="B42" s="203"/>
      <c r="C42" s="203"/>
      <c r="D42" s="203"/>
      <c r="E42" s="203"/>
      <c r="F42" s="203"/>
      <c r="G42" s="203"/>
      <c r="H42" s="203"/>
      <c r="I42" s="203"/>
      <c r="J42" s="203"/>
      <c r="K42" s="204"/>
      <c r="L42" s="203"/>
      <c r="M42" s="203"/>
      <c r="N42" s="203"/>
      <c r="O42" s="205"/>
      <c r="P42" s="205"/>
      <c r="Q42" s="205"/>
    </row>
    <row r="43" spans="2:20" s="8" customFormat="1" x14ac:dyDescent="0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20" ht="20.100000000000001" customHeight="1" thickBot="1" x14ac:dyDescent="0.3">
      <c r="B44" s="330" t="s">
        <v>80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</row>
    <row r="45" spans="2:20" ht="30" customHeight="1" thickBot="1" x14ac:dyDescent="0.3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</row>
    <row r="46" spans="2:20" ht="30" customHeight="1" thickBot="1" x14ac:dyDescent="0.3"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</row>
    <row r="47" spans="2:20" ht="30" customHeight="1" thickBot="1" x14ac:dyDescent="0.3"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</row>
    <row r="48" spans="2:20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P48" s="102"/>
      <c r="Q48" s="102"/>
    </row>
    <row r="49" spans="2:17" ht="12" customHeight="1" x14ac:dyDescent="0.25">
      <c r="B49" s="339" t="s">
        <v>154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</row>
    <row r="50" spans="2:17" ht="12" customHeight="1" x14ac:dyDescent="0.25"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</row>
    <row r="51" spans="2:17" ht="15.75" customHeight="1" x14ac:dyDescent="0.25">
      <c r="B51" s="226" t="s">
        <v>133</v>
      </c>
      <c r="C51" s="226"/>
      <c r="D51" s="226"/>
      <c r="E51" s="226" t="s">
        <v>134</v>
      </c>
      <c r="F51" s="226"/>
      <c r="G51" s="274" t="s">
        <v>135</v>
      </c>
      <c r="H51" s="275"/>
      <c r="I51" s="275"/>
      <c r="J51" s="275"/>
      <c r="K51" s="275"/>
      <c r="L51" s="275"/>
      <c r="M51" s="275"/>
      <c r="N51" s="275"/>
      <c r="O51" s="276"/>
      <c r="P51" s="341" t="s">
        <v>136</v>
      </c>
      <c r="Q51" s="341" t="s">
        <v>137</v>
      </c>
    </row>
    <row r="52" spans="2:17" ht="15.75" customHeight="1" thickBot="1" x14ac:dyDescent="0.3">
      <c r="B52" s="340"/>
      <c r="C52" s="340"/>
      <c r="D52" s="340"/>
      <c r="E52" s="340"/>
      <c r="F52" s="340"/>
      <c r="G52" s="277"/>
      <c r="H52" s="278"/>
      <c r="I52" s="278"/>
      <c r="J52" s="278"/>
      <c r="K52" s="278"/>
      <c r="L52" s="278"/>
      <c r="M52" s="278"/>
      <c r="N52" s="278"/>
      <c r="O52" s="279"/>
      <c r="P52" s="342"/>
      <c r="Q52" s="342"/>
    </row>
    <row r="53" spans="2:17" ht="30" customHeight="1" thickBot="1" x14ac:dyDescent="0.3">
      <c r="B53" s="346">
        <v>1</v>
      </c>
      <c r="C53" s="346"/>
      <c r="D53" s="346"/>
      <c r="E53" s="346" t="s">
        <v>151</v>
      </c>
      <c r="F53" s="346"/>
      <c r="G53" s="347" t="s">
        <v>153</v>
      </c>
      <c r="H53" s="347"/>
      <c r="I53" s="347"/>
      <c r="J53" s="347"/>
      <c r="K53" s="347"/>
      <c r="L53" s="347"/>
      <c r="M53" s="347"/>
      <c r="N53" s="347"/>
      <c r="O53" s="347"/>
      <c r="P53" s="161"/>
      <c r="Q53" s="161"/>
    </row>
    <row r="54" spans="2:17" ht="30" customHeight="1" thickBot="1" x14ac:dyDescent="0.3">
      <c r="B54" s="346"/>
      <c r="C54" s="346"/>
      <c r="D54" s="346"/>
      <c r="E54" s="346"/>
      <c r="F54" s="346"/>
      <c r="G54" s="347"/>
      <c r="H54" s="347"/>
      <c r="I54" s="347"/>
      <c r="J54" s="347"/>
      <c r="K54" s="347"/>
      <c r="L54" s="347"/>
      <c r="M54" s="347"/>
      <c r="N54" s="347"/>
      <c r="O54" s="347"/>
      <c r="P54" s="162"/>
      <c r="Q54" s="162"/>
    </row>
    <row r="55" spans="2:17" ht="30" customHeight="1" thickBot="1" x14ac:dyDescent="0.3">
      <c r="B55" s="346"/>
      <c r="C55" s="346"/>
      <c r="D55" s="346"/>
      <c r="E55" s="346"/>
      <c r="F55" s="346"/>
      <c r="G55" s="347"/>
      <c r="H55" s="347"/>
      <c r="I55" s="347"/>
      <c r="J55" s="347"/>
      <c r="K55" s="347"/>
      <c r="L55" s="347"/>
      <c r="M55" s="347"/>
      <c r="N55" s="347"/>
      <c r="O55" s="347"/>
      <c r="P55" s="162"/>
      <c r="Q55" s="162"/>
    </row>
    <row r="56" spans="2:17" ht="30" customHeight="1" thickBot="1" x14ac:dyDescent="0.3">
      <c r="B56" s="346"/>
      <c r="C56" s="346"/>
      <c r="D56" s="346"/>
      <c r="E56" s="346"/>
      <c r="F56" s="346"/>
      <c r="G56" s="347"/>
      <c r="H56" s="347"/>
      <c r="I56" s="347"/>
      <c r="J56" s="347"/>
      <c r="K56" s="347"/>
      <c r="L56" s="347"/>
      <c r="M56" s="347"/>
      <c r="N56" s="347"/>
      <c r="O56" s="347"/>
      <c r="P56" s="162"/>
      <c r="Q56" s="162"/>
    </row>
    <row r="57" spans="2:17" x14ac:dyDescent="0.25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</row>
    <row r="58" spans="2:17" ht="20.100000000000001" customHeight="1" x14ac:dyDescent="0.25">
      <c r="B58" s="104" t="s">
        <v>138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ht="24.95" customHeight="1" x14ac:dyDescent="0.25">
      <c r="B60" s="233" t="s">
        <v>139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85"/>
      <c r="M60" s="222" t="s">
        <v>140</v>
      </c>
      <c r="N60" s="222"/>
      <c r="O60" s="222"/>
      <c r="P60" s="222"/>
      <c r="Q60" s="222"/>
    </row>
    <row r="61" spans="2:17" ht="24.95" customHeight="1" thickBot="1" x14ac:dyDescent="0.3">
      <c r="B61" s="223" t="s">
        <v>141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5"/>
      <c r="M61" s="105" t="s">
        <v>142</v>
      </c>
      <c r="N61" s="223" t="s">
        <v>143</v>
      </c>
      <c r="O61" s="225"/>
      <c r="P61" s="348" t="s">
        <v>96</v>
      </c>
      <c r="Q61" s="348"/>
    </row>
    <row r="62" spans="2:17" ht="24.95" customHeight="1" thickBot="1" x14ac:dyDescent="0.3">
      <c r="B62" s="215" t="s">
        <v>216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7"/>
      <c r="M62" s="142">
        <v>1</v>
      </c>
      <c r="N62" s="218"/>
      <c r="O62" s="219"/>
      <c r="P62" s="220">
        <f>M62*N62</f>
        <v>0</v>
      </c>
      <c r="Q62" s="221"/>
    </row>
    <row r="63" spans="2:17" s="30" customFormat="1" ht="24.95" customHeight="1" thickBot="1" x14ac:dyDescent="0.3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140"/>
      <c r="N63" s="343"/>
      <c r="O63" s="343"/>
      <c r="P63" s="344">
        <f t="shared" ref="P63:P65" si="0">M63*N63</f>
        <v>0</v>
      </c>
      <c r="Q63" s="345"/>
    </row>
    <row r="64" spans="2:17" s="30" customFormat="1" ht="24.95" customHeight="1" thickBot="1" x14ac:dyDescent="0.3"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140"/>
      <c r="N64" s="212"/>
      <c r="O64" s="212"/>
      <c r="P64" s="213">
        <f t="shared" si="0"/>
        <v>0</v>
      </c>
      <c r="Q64" s="214"/>
    </row>
    <row r="65" spans="2:23" s="30" customFormat="1" ht="24.95" customHeight="1" thickBot="1" x14ac:dyDescent="0.3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140"/>
      <c r="N65" s="212"/>
      <c r="O65" s="212"/>
      <c r="P65" s="213">
        <f t="shared" si="0"/>
        <v>0</v>
      </c>
      <c r="Q65" s="214"/>
    </row>
    <row r="66" spans="2:23" ht="24.95" customHeight="1" x14ac:dyDescent="0.25">
      <c r="B66" s="206" t="s">
        <v>144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8"/>
      <c r="P66" s="209">
        <f>SUM(P62:Q65)</f>
        <v>0</v>
      </c>
      <c r="Q66" s="210"/>
    </row>
    <row r="67" spans="2:23" x14ac:dyDescent="0.2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23" s="30" customFormat="1" ht="25.5" customHeight="1" thickBot="1" x14ac:dyDescent="0.3">
      <c r="B68" s="191" t="s">
        <v>208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3"/>
      <c r="O68" s="193"/>
      <c r="P68" s="192"/>
      <c r="Q68" s="194"/>
    </row>
    <row r="69" spans="2:23" s="30" customFormat="1" ht="24.95" customHeight="1" thickBot="1" x14ac:dyDescent="0.3">
      <c r="B69" s="195" t="s">
        <v>151</v>
      </c>
      <c r="C69" s="196"/>
      <c r="D69" s="197" t="s">
        <v>157</v>
      </c>
      <c r="E69" s="197"/>
      <c r="F69" s="197"/>
      <c r="G69" s="197"/>
      <c r="H69" s="197"/>
      <c r="I69" s="197"/>
      <c r="J69" s="197"/>
      <c r="K69" s="197"/>
      <c r="L69" s="197"/>
      <c r="M69" s="198"/>
      <c r="N69" s="199">
        <v>0.02</v>
      </c>
      <c r="O69" s="200"/>
      <c r="P69" s="201">
        <f>P66*N69</f>
        <v>0</v>
      </c>
      <c r="Q69" s="202"/>
      <c r="R69" s="61"/>
    </row>
    <row r="70" spans="2:23" s="30" customFormat="1" ht="24.95" customHeight="1" thickBot="1" x14ac:dyDescent="0.3">
      <c r="B70" s="195" t="s">
        <v>152</v>
      </c>
      <c r="C70" s="196"/>
      <c r="D70" s="197" t="s">
        <v>187</v>
      </c>
      <c r="E70" s="197"/>
      <c r="F70" s="197"/>
      <c r="G70" s="197"/>
      <c r="H70" s="197"/>
      <c r="I70" s="197"/>
      <c r="J70" s="197"/>
      <c r="K70" s="197"/>
      <c r="L70" s="197"/>
      <c r="M70" s="198"/>
      <c r="N70" s="199">
        <v>0.05</v>
      </c>
      <c r="O70" s="200"/>
      <c r="P70" s="201">
        <f>P66*N70</f>
        <v>0</v>
      </c>
      <c r="Q70" s="202"/>
      <c r="R70" s="58"/>
      <c r="S70" s="59"/>
      <c r="W70" s="61"/>
    </row>
    <row r="71" spans="2:23" s="30" customFormat="1" ht="25.5" customHeight="1" x14ac:dyDescent="0.25">
      <c r="B71" s="233" t="s">
        <v>209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81"/>
      <c r="O71" s="235"/>
      <c r="P71" s="282">
        <f>SUM(P69:Q70)</f>
        <v>0</v>
      </c>
      <c r="Q71" s="283"/>
      <c r="W71" s="59"/>
    </row>
    <row r="72" spans="2:23" s="30" customFormat="1" ht="15" customHeight="1" x14ac:dyDescent="0.2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9"/>
      <c r="P72" s="103"/>
      <c r="Q72" s="103"/>
      <c r="S72" s="59"/>
      <c r="T72" s="58"/>
    </row>
    <row r="73" spans="2:23" s="30" customFormat="1" ht="25.5" customHeight="1" thickBot="1" x14ac:dyDescent="0.3">
      <c r="B73" s="233" t="s">
        <v>210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84"/>
      <c r="O73" s="284"/>
      <c r="P73" s="234"/>
      <c r="Q73" s="285"/>
    </row>
    <row r="74" spans="2:23" s="30" customFormat="1" ht="24.95" customHeight="1" thickBot="1" x14ac:dyDescent="0.3">
      <c r="B74" s="195" t="s">
        <v>151</v>
      </c>
      <c r="C74" s="196"/>
      <c r="D74" s="197" t="s">
        <v>160</v>
      </c>
      <c r="E74" s="197"/>
      <c r="F74" s="197"/>
      <c r="G74" s="197"/>
      <c r="H74" s="197"/>
      <c r="I74" s="197"/>
      <c r="J74" s="197"/>
      <c r="K74" s="197"/>
      <c r="L74" s="197"/>
      <c r="M74" s="198"/>
      <c r="N74" s="199">
        <v>0.11</v>
      </c>
      <c r="O74" s="200"/>
      <c r="P74" s="201">
        <f>P66*N74</f>
        <v>0</v>
      </c>
      <c r="Q74" s="202"/>
      <c r="R74" s="61"/>
    </row>
    <row r="75" spans="2:23" s="30" customFormat="1" ht="25.5" customHeight="1" x14ac:dyDescent="0.25">
      <c r="B75" s="233" t="s">
        <v>211</v>
      </c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81"/>
      <c r="O75" s="235"/>
      <c r="P75" s="282">
        <f>SUM(P74:Q74)</f>
        <v>0</v>
      </c>
      <c r="Q75" s="283"/>
      <c r="W75" s="59"/>
    </row>
    <row r="76" spans="2:23" s="30" customFormat="1" ht="15" customHeight="1" x14ac:dyDescent="0.2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6"/>
      <c r="P76" s="98"/>
      <c r="Q76" s="98"/>
    </row>
    <row r="77" spans="2:23" s="30" customFormat="1" ht="15" customHeight="1" x14ac:dyDescent="0.2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7"/>
      <c r="P77" s="108"/>
      <c r="Q77" s="108"/>
    </row>
    <row r="78" spans="2:23" s="30" customFormat="1" ht="25.5" customHeight="1" x14ac:dyDescent="0.25">
      <c r="B78" s="286" t="s">
        <v>212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7">
        <f>P66-P71-P75</f>
        <v>0</v>
      </c>
      <c r="Q78" s="287"/>
    </row>
    <row r="79" spans="2:23" s="30" customFormat="1" x14ac:dyDescent="0.25"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7"/>
      <c r="Q79" s="287"/>
    </row>
    <row r="80" spans="2:23" x14ac:dyDescent="0.25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9"/>
      <c r="P80" s="108"/>
      <c r="Q80" s="108"/>
    </row>
    <row r="81" spans="2:17" x14ac:dyDescent="0.25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9"/>
      <c r="P81" s="108"/>
      <c r="Q81" s="108"/>
    </row>
    <row r="82" spans="2:17" ht="20.100000000000001" customHeight="1" x14ac:dyDescent="0.25">
      <c r="B82" s="237" t="s">
        <v>145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2:17" x14ac:dyDescent="0.2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ht="39.950000000000003" customHeight="1" x14ac:dyDescent="0.25">
      <c r="B84" s="170" t="s">
        <v>20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10" t="s">
        <v>81</v>
      </c>
      <c r="P84" s="110" t="s">
        <v>82</v>
      </c>
      <c r="Q84" s="110" t="s">
        <v>83</v>
      </c>
    </row>
    <row r="85" spans="2:17" ht="30" customHeight="1" x14ac:dyDescent="0.25">
      <c r="B85" s="253" t="s">
        <v>37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4"/>
      <c r="O85" s="62">
        <f>'ANEXO I - MEMORIA DE CALCULO'!F21</f>
        <v>0</v>
      </c>
      <c r="P85" s="62">
        <f>'ANEXO I - MEMORIA DE CALCULO'!G21</f>
        <v>0</v>
      </c>
      <c r="Q85" s="62">
        <f>'ANEXO I - MEMORIA DE CALCULO'!H21</f>
        <v>0</v>
      </c>
    </row>
    <row r="86" spans="2:17" ht="30" customHeight="1" x14ac:dyDescent="0.25">
      <c r="B86" s="253" t="s">
        <v>21</v>
      </c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4"/>
      <c r="O86" s="62">
        <f>'ANEXO I - MEMORIA DE CALCULO'!F28</f>
        <v>0</v>
      </c>
      <c r="P86" s="62">
        <f>'ANEXO I - MEMORIA DE CALCULO'!G28</f>
        <v>0</v>
      </c>
      <c r="Q86" s="62">
        <f>'ANEXO I - MEMORIA DE CALCULO'!H28</f>
        <v>0</v>
      </c>
    </row>
    <row r="87" spans="2:17" ht="30" customHeight="1" x14ac:dyDescent="0.25">
      <c r="B87" s="253" t="s">
        <v>22</v>
      </c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4"/>
      <c r="O87" s="62">
        <f>'ANEXO I - MEMORIA DE CALCULO'!F45</f>
        <v>0</v>
      </c>
      <c r="P87" s="62">
        <f>'ANEXO I - MEMORIA DE CALCULO'!G45</f>
        <v>0</v>
      </c>
      <c r="Q87" s="62">
        <f>'ANEXO I - MEMORIA DE CALCULO'!H45</f>
        <v>0</v>
      </c>
    </row>
    <row r="88" spans="2:17" ht="30" customHeight="1" x14ac:dyDescent="0.25">
      <c r="B88" s="253" t="s">
        <v>23</v>
      </c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4"/>
      <c r="O88" s="62">
        <f>'ANEXO I - MEMORIA DE CALCULO'!F64</f>
        <v>0</v>
      </c>
      <c r="P88" s="62">
        <f>'ANEXO I - MEMORIA DE CALCULO'!G64</f>
        <v>0</v>
      </c>
      <c r="Q88" s="62">
        <f>'ANEXO I - MEMORIA DE CALCULO'!H64</f>
        <v>0</v>
      </c>
    </row>
    <row r="89" spans="2:17" ht="30" customHeight="1" x14ac:dyDescent="0.25">
      <c r="B89" s="253" t="s">
        <v>24</v>
      </c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4"/>
      <c r="O89" s="62">
        <f>'ANEXO I - MEMORIA DE CALCULO'!F72</f>
        <v>0</v>
      </c>
      <c r="P89" s="62">
        <f>'ANEXO I - MEMORIA DE CALCULO'!G72</f>
        <v>0</v>
      </c>
      <c r="Q89" s="62">
        <f>'ANEXO I - MEMORIA DE CALCULO'!H72</f>
        <v>0</v>
      </c>
    </row>
    <row r="90" spans="2:17" ht="30" customHeight="1" x14ac:dyDescent="0.25">
      <c r="B90" s="253" t="s">
        <v>25</v>
      </c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4"/>
      <c r="O90" s="62">
        <f>'ANEXO I - MEMORIA DE CALCULO'!F79</f>
        <v>0</v>
      </c>
      <c r="P90" s="62">
        <f>'ANEXO I - MEMORIA DE CALCULO'!G79</f>
        <v>0</v>
      </c>
      <c r="Q90" s="62">
        <f>'ANEXO I - MEMORIA DE CALCULO'!H79</f>
        <v>0</v>
      </c>
    </row>
    <row r="91" spans="2:17" ht="30" customHeight="1" x14ac:dyDescent="0.25">
      <c r="B91" s="253" t="s">
        <v>26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4"/>
      <c r="O91" s="62">
        <f>'ANEXO I - MEMORIA DE CALCULO'!F89</f>
        <v>0</v>
      </c>
      <c r="P91" s="62">
        <f>'ANEXO I - MEMORIA DE CALCULO'!G89</f>
        <v>0</v>
      </c>
      <c r="Q91" s="62">
        <f>'ANEXO I - MEMORIA DE CALCULO'!H89</f>
        <v>0</v>
      </c>
    </row>
    <row r="92" spans="2:17" ht="30" customHeight="1" x14ac:dyDescent="0.25">
      <c r="B92" s="253" t="s">
        <v>27</v>
      </c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4"/>
      <c r="O92" s="62">
        <f>'ANEXO I - MEMORIA DE CALCULO'!F96</f>
        <v>0</v>
      </c>
      <c r="P92" s="62">
        <f>'ANEXO I - MEMORIA DE CALCULO'!G96</f>
        <v>0</v>
      </c>
      <c r="Q92" s="62">
        <f>'ANEXO I - MEMORIA DE CALCULO'!H96</f>
        <v>0</v>
      </c>
    </row>
    <row r="93" spans="2:17" ht="30" customHeight="1" x14ac:dyDescent="0.25">
      <c r="B93" s="253" t="s">
        <v>155</v>
      </c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4"/>
      <c r="O93" s="62">
        <f>'ANEXO I - MEMORIA DE CALCULO'!F104</f>
        <v>0</v>
      </c>
      <c r="P93" s="62">
        <f>'ANEXO I - MEMORIA DE CALCULO'!G104</f>
        <v>0</v>
      </c>
      <c r="Q93" s="62">
        <f>'ANEXO I - MEMORIA DE CALCULO'!H104</f>
        <v>0</v>
      </c>
    </row>
    <row r="94" spans="2:17" ht="30" customHeight="1" x14ac:dyDescent="0.25">
      <c r="B94" s="253" t="s">
        <v>67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4"/>
      <c r="O94" s="62">
        <f>'ANEXO I - MEMORIA DE CALCULO'!F111</f>
        <v>0</v>
      </c>
      <c r="P94" s="62">
        <f>'ANEXO I - MEMORIA DE CALCULO'!G111</f>
        <v>0</v>
      </c>
      <c r="Q94" s="62">
        <f>'ANEXO I - MEMORIA DE CALCULO'!H111</f>
        <v>0</v>
      </c>
    </row>
    <row r="95" spans="2:17" ht="30" customHeight="1" x14ac:dyDescent="0.25">
      <c r="B95" s="253" t="s">
        <v>28</v>
      </c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4"/>
      <c r="O95" s="62">
        <f>'ANEXO I - MEMORIA DE CALCULO'!F119</f>
        <v>0</v>
      </c>
      <c r="P95" s="62">
        <f>'ANEXO I - MEMORIA DE CALCULO'!G119</f>
        <v>0</v>
      </c>
      <c r="Q95" s="62">
        <f>'ANEXO I - MEMORIA DE CALCULO'!H119</f>
        <v>0</v>
      </c>
    </row>
    <row r="96" spans="2:17" ht="24.95" customHeight="1" x14ac:dyDescent="0.25">
      <c r="B96" s="233" t="s">
        <v>30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111"/>
      <c r="P96" s="112"/>
      <c r="Q96" s="113"/>
    </row>
    <row r="97" spans="2:17" ht="30" customHeight="1" x14ac:dyDescent="0.25">
      <c r="B97" s="198" t="s">
        <v>29</v>
      </c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63">
        <f>'ANEXO I - MEMORIA DE CALCULO'!F145</f>
        <v>0</v>
      </c>
      <c r="P97" s="63">
        <f>'ANEXO I - MEMORIA DE CALCULO'!G145</f>
        <v>0</v>
      </c>
      <c r="Q97" s="63">
        <f>'ANEXO I - MEMORIA DE CALCULO'!H145</f>
        <v>0</v>
      </c>
    </row>
    <row r="98" spans="2:17" ht="30" customHeight="1" x14ac:dyDescent="0.25">
      <c r="B98" s="198" t="s">
        <v>31</v>
      </c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63">
        <f>'ANEXO I - MEMORIA DE CALCULO'!F152</f>
        <v>0</v>
      </c>
      <c r="P98" s="63">
        <f>'ANEXO I - MEMORIA DE CALCULO'!G152</f>
        <v>0</v>
      </c>
      <c r="Q98" s="63">
        <f>'ANEXO I - MEMORIA DE CALCULO'!H152</f>
        <v>0</v>
      </c>
    </row>
    <row r="99" spans="2:17" ht="24.95" customHeight="1" x14ac:dyDescent="0.25">
      <c r="B99" s="233" t="s">
        <v>35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85"/>
      <c r="O99" s="64">
        <f>'ANEXO I - MEMORIA DE CALCULO'!F156</f>
        <v>0</v>
      </c>
      <c r="P99" s="64">
        <f>'ANEXO I - MEMORIA DE CALCULO'!G156</f>
        <v>0</v>
      </c>
      <c r="Q99" s="64">
        <f>'ANEXO I - MEMORIA DE CALCULO'!H156</f>
        <v>0</v>
      </c>
    </row>
    <row r="100" spans="2:17" ht="24.95" customHeight="1" thickBot="1" x14ac:dyDescent="0.3">
      <c r="B100" s="359" t="s">
        <v>156</v>
      </c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232"/>
    </row>
    <row r="101" spans="2:17" ht="30" customHeight="1" thickBot="1" x14ac:dyDescent="0.3">
      <c r="B101" s="197" t="s">
        <v>157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8"/>
      <c r="N101" s="29">
        <v>0.02</v>
      </c>
      <c r="O101" s="114">
        <f>'ANEXO I - MEMORIA DE CALCULO'!F160</f>
        <v>0</v>
      </c>
      <c r="P101" s="114">
        <f>'ANEXO I - MEMORIA DE CALCULO'!G160</f>
        <v>0</v>
      </c>
      <c r="Q101" s="114">
        <f>'ANEXO I - MEMORIA DE CALCULO'!H160</f>
        <v>0</v>
      </c>
    </row>
    <row r="102" spans="2:17" ht="30" customHeight="1" thickBot="1" x14ac:dyDescent="0.3">
      <c r="B102" s="197" t="s">
        <v>158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8"/>
      <c r="N102" s="29">
        <v>0.05</v>
      </c>
      <c r="O102" s="114">
        <f>'ANEXO I - MEMORIA DE CALCULO'!F161</f>
        <v>0</v>
      </c>
      <c r="P102" s="114">
        <f>'ANEXO I - MEMORIA DE CALCULO'!G161</f>
        <v>0</v>
      </c>
      <c r="Q102" s="114">
        <f>'ANEXO I - MEMORIA DE CALCULO'!H161</f>
        <v>0</v>
      </c>
    </row>
    <row r="103" spans="2:17" ht="24.95" customHeight="1" thickBot="1" x14ac:dyDescent="0.3">
      <c r="B103" s="230" t="s">
        <v>159</v>
      </c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2"/>
    </row>
    <row r="104" spans="2:17" ht="30" customHeight="1" thickBot="1" x14ac:dyDescent="0.3">
      <c r="B104" s="197" t="s">
        <v>160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8"/>
      <c r="N104" s="29">
        <v>0.11</v>
      </c>
      <c r="O104" s="114">
        <f>'ANEXO I - MEMORIA DE CALCULO'!F165</f>
        <v>0</v>
      </c>
      <c r="P104" s="114">
        <f>'ANEXO I - MEMORIA DE CALCULO'!G165</f>
        <v>0</v>
      </c>
      <c r="Q104" s="114">
        <f>'ANEXO I - MEMORIA DE CALCULO'!H165</f>
        <v>0</v>
      </c>
    </row>
    <row r="105" spans="2:17" ht="24.95" customHeight="1" x14ac:dyDescent="0.25">
      <c r="B105" s="233" t="s">
        <v>161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5"/>
      <c r="O105" s="114">
        <f>'ANEXO I - MEMORIA DE CALCULO'!F170</f>
        <v>0</v>
      </c>
      <c r="P105" s="114">
        <f>'ANEXO I - MEMORIA DE CALCULO'!G170</f>
        <v>0</v>
      </c>
      <c r="Q105" s="114">
        <f>'ANEXO I - MEMORIA DE CALCULO'!H170</f>
        <v>0</v>
      </c>
    </row>
    <row r="106" spans="2:17" ht="15" customHeight="1" x14ac:dyDescent="0.25">
      <c r="B106" s="109"/>
      <c r="C106" s="109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252"/>
      <c r="Q106" s="252"/>
    </row>
    <row r="107" spans="2:17" ht="15" customHeight="1" x14ac:dyDescent="0.25">
      <c r="B107" s="237" t="s">
        <v>92</v>
      </c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115"/>
    </row>
    <row r="108" spans="2:17" ht="15" customHeight="1" x14ac:dyDescent="0.25">
      <c r="B108" s="109"/>
      <c r="C108" s="109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15"/>
      <c r="Q108" s="115"/>
    </row>
    <row r="109" spans="2:17" ht="15.6" customHeight="1" x14ac:dyDescent="0.25">
      <c r="B109" s="265" t="s">
        <v>93</v>
      </c>
      <c r="C109" s="244" t="s">
        <v>94</v>
      </c>
      <c r="D109" s="245"/>
      <c r="E109" s="245"/>
      <c r="F109" s="245"/>
      <c r="G109" s="245"/>
      <c r="H109" s="245"/>
      <c r="I109" s="245"/>
      <c r="J109" s="245"/>
      <c r="K109" s="245"/>
      <c r="L109" s="245"/>
      <c r="M109" s="246"/>
      <c r="N109" s="263" t="s">
        <v>95</v>
      </c>
      <c r="O109" s="265" t="s">
        <v>96</v>
      </c>
      <c r="P109" s="250" t="s">
        <v>97</v>
      </c>
      <c r="Q109" s="227" t="s">
        <v>98</v>
      </c>
    </row>
    <row r="110" spans="2:17" ht="15.6" customHeight="1" thickBot="1" x14ac:dyDescent="0.3">
      <c r="B110" s="250"/>
      <c r="C110" s="247"/>
      <c r="D110" s="248"/>
      <c r="E110" s="248"/>
      <c r="F110" s="248"/>
      <c r="G110" s="248"/>
      <c r="H110" s="248"/>
      <c r="I110" s="248"/>
      <c r="J110" s="248"/>
      <c r="K110" s="248"/>
      <c r="L110" s="248"/>
      <c r="M110" s="249"/>
      <c r="N110" s="264"/>
      <c r="O110" s="250"/>
      <c r="P110" s="251"/>
      <c r="Q110" s="228"/>
    </row>
    <row r="111" spans="2:17" s="30" customFormat="1" ht="20.100000000000001" customHeight="1" thickBot="1" x14ac:dyDescent="0.3">
      <c r="B111" s="32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133"/>
      <c r="O111" s="134">
        <f>N111*B111</f>
        <v>0</v>
      </c>
      <c r="P111" s="32"/>
      <c r="Q111" s="135"/>
    </row>
    <row r="112" spans="2:17" s="30" customFormat="1" ht="20.100000000000001" customHeight="1" thickBot="1" x14ac:dyDescent="0.3">
      <c r="B112" s="32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133"/>
      <c r="O112" s="134">
        <f t="shared" ref="O112" si="1">N112*B112</f>
        <v>0</v>
      </c>
      <c r="P112" s="32"/>
      <c r="Q112" s="135"/>
    </row>
    <row r="113" spans="2:17" s="30" customFormat="1" ht="20.100000000000001" customHeight="1" thickBot="1" x14ac:dyDescent="0.3">
      <c r="B113" s="32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133"/>
      <c r="O113" s="134">
        <f t="shared" ref="O113" si="2">N113*B113</f>
        <v>0</v>
      </c>
      <c r="P113" s="32"/>
      <c r="Q113" s="135"/>
    </row>
    <row r="114" spans="2:17" ht="20.100000000000001" customHeight="1" x14ac:dyDescent="0.25">
      <c r="B114" s="116"/>
      <c r="C114" s="266" t="s">
        <v>99</v>
      </c>
      <c r="D114" s="267"/>
      <c r="E114" s="267"/>
      <c r="F114" s="267"/>
      <c r="G114" s="267"/>
      <c r="H114" s="267"/>
      <c r="I114" s="267"/>
      <c r="J114" s="267"/>
      <c r="K114" s="267"/>
      <c r="L114" s="267"/>
      <c r="M114" s="268"/>
      <c r="N114" s="117"/>
      <c r="O114" s="118">
        <f>SUM(O110:O113)</f>
        <v>0</v>
      </c>
      <c r="P114" s="119"/>
      <c r="Q114" s="120"/>
    </row>
    <row r="115" spans="2:17" ht="20.100000000000001" customHeight="1" thickBot="1" x14ac:dyDescent="0.3">
      <c r="B115" s="269" t="s">
        <v>100</v>
      </c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1"/>
    </row>
    <row r="116" spans="2:17" ht="20.100000000000001" customHeight="1" x14ac:dyDescent="0.25">
      <c r="B116" s="238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40"/>
    </row>
    <row r="117" spans="2:17" ht="20.100000000000001" customHeight="1" thickBot="1" x14ac:dyDescent="0.3">
      <c r="B117" s="241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3"/>
    </row>
    <row r="118" spans="2:17" ht="15" customHeight="1" x14ac:dyDescent="0.25"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63"/>
      <c r="O118" s="164"/>
      <c r="P118" s="108"/>
      <c r="Q118" s="108"/>
    </row>
    <row r="119" spans="2:17" ht="21" customHeight="1" x14ac:dyDescent="0.25">
      <c r="B119" s="288" t="s">
        <v>84</v>
      </c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90"/>
    </row>
    <row r="120" spans="2:17" s="3" customFormat="1" ht="17.649999999999999" customHeight="1" x14ac:dyDescent="0.25">
      <c r="B120" s="274" t="s">
        <v>15</v>
      </c>
      <c r="C120" s="275"/>
      <c r="D120" s="275"/>
      <c r="E120" s="275"/>
      <c r="F120" s="275"/>
      <c r="G120" s="275"/>
      <c r="H120" s="275"/>
      <c r="I120" s="276"/>
      <c r="J120" s="262" t="s">
        <v>16</v>
      </c>
      <c r="K120" s="226" t="s">
        <v>17</v>
      </c>
      <c r="L120" s="226"/>
      <c r="M120" s="226"/>
      <c r="N120" s="226"/>
      <c r="O120" s="226"/>
      <c r="P120" s="226"/>
      <c r="Q120" s="226"/>
    </row>
    <row r="121" spans="2:17" s="3" customFormat="1" ht="72.75" customHeight="1" thickBot="1" x14ac:dyDescent="0.3">
      <c r="B121" s="277"/>
      <c r="C121" s="278"/>
      <c r="D121" s="278"/>
      <c r="E121" s="278"/>
      <c r="F121" s="278"/>
      <c r="G121" s="278"/>
      <c r="H121" s="278"/>
      <c r="I121" s="279"/>
      <c r="J121" s="301"/>
      <c r="K121" s="122" t="s">
        <v>38</v>
      </c>
      <c r="L121" s="122" t="s">
        <v>39</v>
      </c>
      <c r="M121" s="122" t="s">
        <v>76</v>
      </c>
      <c r="N121" s="123" t="s">
        <v>78</v>
      </c>
      <c r="O121" s="124" t="s">
        <v>71</v>
      </c>
      <c r="P121" s="123" t="s">
        <v>40</v>
      </c>
      <c r="Q121" s="125" t="s">
        <v>36</v>
      </c>
    </row>
    <row r="122" spans="2:17" s="30" customFormat="1" ht="24.95" customHeight="1" thickBot="1" x14ac:dyDescent="0.3">
      <c r="B122" s="236"/>
      <c r="C122" s="280"/>
      <c r="D122" s="280"/>
      <c r="E122" s="280"/>
      <c r="F122" s="280"/>
      <c r="G122" s="280"/>
      <c r="H122" s="280"/>
      <c r="I122" s="280"/>
      <c r="J122" s="136"/>
      <c r="K122" s="137"/>
      <c r="L122" s="136"/>
      <c r="M122" s="42"/>
      <c r="N122" s="42"/>
      <c r="O122" s="138"/>
      <c r="P122" s="138">
        <f>O122*N122</f>
        <v>0</v>
      </c>
      <c r="Q122" s="138">
        <f>P122*M122</f>
        <v>0</v>
      </c>
    </row>
    <row r="123" spans="2:17" s="30" customFormat="1" ht="24.95" customHeight="1" thickBot="1" x14ac:dyDescent="0.3">
      <c r="B123" s="236"/>
      <c r="C123" s="236"/>
      <c r="D123" s="236"/>
      <c r="E123" s="236"/>
      <c r="F123" s="236"/>
      <c r="G123" s="236"/>
      <c r="H123" s="236"/>
      <c r="I123" s="236"/>
      <c r="J123" s="139"/>
      <c r="K123" s="137"/>
      <c r="L123" s="136"/>
      <c r="M123" s="42"/>
      <c r="N123" s="42"/>
      <c r="O123" s="138">
        <v>0</v>
      </c>
      <c r="P123" s="138">
        <f t="shared" ref="P123" si="3">O123*N123</f>
        <v>0</v>
      </c>
      <c r="Q123" s="138">
        <f t="shared" ref="Q123" si="4">P123*M123</f>
        <v>0</v>
      </c>
    </row>
    <row r="124" spans="2:17" s="30" customFormat="1" ht="24.95" customHeight="1" thickBot="1" x14ac:dyDescent="0.3">
      <c r="B124" s="236"/>
      <c r="C124" s="236"/>
      <c r="D124" s="236"/>
      <c r="E124" s="236"/>
      <c r="F124" s="236"/>
      <c r="G124" s="236"/>
      <c r="H124" s="236"/>
      <c r="I124" s="236"/>
      <c r="J124" s="139"/>
      <c r="K124" s="137"/>
      <c r="L124" s="136"/>
      <c r="M124" s="42"/>
      <c r="N124" s="42"/>
      <c r="O124" s="138">
        <v>0</v>
      </c>
      <c r="P124" s="138">
        <f t="shared" ref="P124" si="5">O124*N124</f>
        <v>0</v>
      </c>
      <c r="Q124" s="138">
        <f t="shared" ref="Q124" si="6">P124*M124</f>
        <v>0</v>
      </c>
    </row>
    <row r="125" spans="2:17" s="30" customFormat="1" ht="24.95" customHeight="1" thickBot="1" x14ac:dyDescent="0.3">
      <c r="B125" s="236"/>
      <c r="C125" s="236"/>
      <c r="D125" s="236"/>
      <c r="E125" s="236"/>
      <c r="F125" s="236"/>
      <c r="G125" s="236"/>
      <c r="H125" s="236"/>
      <c r="I125" s="236"/>
      <c r="J125" s="139"/>
      <c r="K125" s="137"/>
      <c r="L125" s="136"/>
      <c r="M125" s="42"/>
      <c r="N125" s="42"/>
      <c r="O125" s="138">
        <v>0</v>
      </c>
      <c r="P125" s="138">
        <f t="shared" ref="P125" si="7">O125*N125</f>
        <v>0</v>
      </c>
      <c r="Q125" s="138">
        <f t="shared" ref="Q125" si="8">P125*M125</f>
        <v>0</v>
      </c>
    </row>
    <row r="126" spans="2:17" ht="24.95" customHeight="1" x14ac:dyDescent="0.25">
      <c r="B126" s="298" t="s">
        <v>70</v>
      </c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300"/>
      <c r="Q126" s="126">
        <f>SUM(Q122:Q125)</f>
        <v>0</v>
      </c>
    </row>
    <row r="127" spans="2:17" x14ac:dyDescent="0.25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9"/>
      <c r="P127" s="108"/>
      <c r="Q127" s="108"/>
    </row>
    <row r="128" spans="2:17" s="30" customFormat="1" x14ac:dyDescent="0.25">
      <c r="B128" s="308" t="s">
        <v>165</v>
      </c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10"/>
    </row>
    <row r="129" spans="2:17" s="31" customFormat="1" ht="15" customHeight="1" x14ac:dyDescent="0.25">
      <c r="B129" s="311" t="s">
        <v>15</v>
      </c>
      <c r="C129" s="312"/>
      <c r="D129" s="312"/>
      <c r="E129" s="312"/>
      <c r="F129" s="312"/>
      <c r="G129" s="313"/>
      <c r="H129" s="255" t="s">
        <v>166</v>
      </c>
      <c r="I129" s="256"/>
      <c r="J129" s="257"/>
      <c r="K129" s="261" t="s">
        <v>167</v>
      </c>
      <c r="L129" s="261" t="s">
        <v>16</v>
      </c>
      <c r="M129" s="261" t="s">
        <v>168</v>
      </c>
      <c r="N129" s="261" t="s">
        <v>169</v>
      </c>
      <c r="O129" s="261" t="s">
        <v>170</v>
      </c>
      <c r="P129" s="261" t="s">
        <v>171</v>
      </c>
      <c r="Q129" s="262" t="s">
        <v>36</v>
      </c>
    </row>
    <row r="130" spans="2:17" s="31" customFormat="1" ht="30" customHeight="1" thickBot="1" x14ac:dyDescent="0.3">
      <c r="B130" s="314"/>
      <c r="C130" s="315"/>
      <c r="D130" s="315"/>
      <c r="E130" s="315"/>
      <c r="F130" s="315"/>
      <c r="G130" s="316"/>
      <c r="H130" s="258"/>
      <c r="I130" s="259"/>
      <c r="J130" s="260"/>
      <c r="K130" s="262"/>
      <c r="L130" s="262"/>
      <c r="M130" s="262"/>
      <c r="N130" s="262"/>
      <c r="O130" s="262"/>
      <c r="P130" s="262"/>
      <c r="Q130" s="272"/>
    </row>
    <row r="131" spans="2:17" s="30" customFormat="1" ht="20.100000000000001" customHeight="1" thickBot="1" x14ac:dyDescent="0.3">
      <c r="B131" s="200"/>
      <c r="C131" s="200"/>
      <c r="D131" s="200"/>
      <c r="E131" s="200"/>
      <c r="F131" s="200"/>
      <c r="G131" s="200"/>
      <c r="H131" s="200"/>
      <c r="I131" s="200"/>
      <c r="J131" s="200"/>
      <c r="K131" s="33"/>
      <c r="L131" s="33"/>
      <c r="M131" s="33"/>
      <c r="N131" s="34"/>
      <c r="O131" s="35"/>
      <c r="P131" s="36">
        <f>N131*O131</f>
        <v>0</v>
      </c>
      <c r="Q131" s="37">
        <f>P131*M131</f>
        <v>0</v>
      </c>
    </row>
    <row r="132" spans="2:17" s="30" customFormat="1" ht="20.100000000000001" customHeight="1" thickBot="1" x14ac:dyDescent="0.3">
      <c r="B132" s="305"/>
      <c r="C132" s="305"/>
      <c r="D132" s="305"/>
      <c r="E132" s="305"/>
      <c r="F132" s="305"/>
      <c r="G132" s="305"/>
      <c r="H132" s="305"/>
      <c r="I132" s="305"/>
      <c r="J132" s="305"/>
      <c r="K132" s="38"/>
      <c r="L132" s="38"/>
      <c r="M132" s="38"/>
      <c r="N132" s="39"/>
      <c r="O132" s="35"/>
      <c r="P132" s="36">
        <f>N132*O132</f>
        <v>0</v>
      </c>
      <c r="Q132" s="37">
        <f>P132*M132</f>
        <v>0</v>
      </c>
    </row>
    <row r="133" spans="2:17" s="30" customFormat="1" ht="20.100000000000001" customHeight="1" thickBot="1" x14ac:dyDescent="0.3">
      <c r="B133" s="305"/>
      <c r="C133" s="305"/>
      <c r="D133" s="305"/>
      <c r="E133" s="305"/>
      <c r="F133" s="305"/>
      <c r="G133" s="305"/>
      <c r="H133" s="305"/>
      <c r="I133" s="305"/>
      <c r="J133" s="305"/>
      <c r="K133" s="38"/>
      <c r="L133" s="38"/>
      <c r="M133" s="38"/>
      <c r="N133" s="39"/>
      <c r="O133" s="35"/>
      <c r="P133" s="36">
        <f>N133*O133</f>
        <v>0</v>
      </c>
      <c r="Q133" s="37">
        <f>P133*M133</f>
        <v>0</v>
      </c>
    </row>
    <row r="134" spans="2:17" s="30" customFormat="1" ht="20.100000000000001" customHeight="1" thickBot="1" x14ac:dyDescent="0.3">
      <c r="B134" s="305"/>
      <c r="C134" s="305"/>
      <c r="D134" s="305"/>
      <c r="E134" s="305"/>
      <c r="F134" s="305"/>
      <c r="G134" s="305"/>
      <c r="H134" s="305"/>
      <c r="I134" s="305"/>
      <c r="J134" s="305"/>
      <c r="K134" s="38"/>
      <c r="L134" s="38"/>
      <c r="M134" s="38"/>
      <c r="N134" s="39"/>
      <c r="O134" s="35"/>
      <c r="P134" s="36">
        <f>N134*O134</f>
        <v>0</v>
      </c>
      <c r="Q134" s="37">
        <f>P134*M134</f>
        <v>0</v>
      </c>
    </row>
    <row r="135" spans="2:17" s="30" customFormat="1" ht="20.100000000000001" customHeight="1" x14ac:dyDescent="0.25">
      <c r="B135" s="306" t="s">
        <v>127</v>
      </c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4"/>
      <c r="Q135" s="127">
        <f>SUM(Q131:Q134)</f>
        <v>0</v>
      </c>
    </row>
    <row r="136" spans="2:17" s="30" customFormat="1" ht="20.100000000000001" customHeight="1" x14ac:dyDescent="0.25">
      <c r="B136" s="349" t="s">
        <v>172</v>
      </c>
      <c r="C136" s="350"/>
      <c r="D136" s="350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1"/>
      <c r="Q136" s="127">
        <f>Q135*20%</f>
        <v>0</v>
      </c>
    </row>
    <row r="137" spans="2:17" s="30" customFormat="1" ht="20.100000000000001" customHeight="1" x14ac:dyDescent="0.25">
      <c r="B137" s="349" t="s">
        <v>173</v>
      </c>
      <c r="C137" s="350"/>
      <c r="D137" s="350"/>
      <c r="E137" s="350"/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1"/>
      <c r="Q137" s="128">
        <f>Q135+Q136</f>
        <v>0</v>
      </c>
    </row>
    <row r="138" spans="2:17" x14ac:dyDescent="0.25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9"/>
      <c r="P138" s="108"/>
      <c r="Q138" s="108"/>
    </row>
    <row r="139" spans="2:17" s="30" customFormat="1" x14ac:dyDescent="0.25">
      <c r="B139" s="308" t="s">
        <v>178</v>
      </c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10"/>
    </row>
    <row r="140" spans="2:17" s="31" customFormat="1" x14ac:dyDescent="0.25">
      <c r="B140" s="274" t="s">
        <v>179</v>
      </c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6"/>
      <c r="N140" s="353" t="s">
        <v>17</v>
      </c>
      <c r="O140" s="354"/>
      <c r="P140" s="354"/>
      <c r="Q140" s="355"/>
    </row>
    <row r="141" spans="2:17" s="31" customFormat="1" ht="24.75" thickBot="1" x14ac:dyDescent="0.3">
      <c r="B141" s="277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279"/>
      <c r="N141" s="123" t="s">
        <v>180</v>
      </c>
      <c r="O141" s="123" t="s">
        <v>181</v>
      </c>
      <c r="P141" s="123" t="s">
        <v>182</v>
      </c>
      <c r="Q141" s="123" t="s">
        <v>36</v>
      </c>
    </row>
    <row r="142" spans="2:17" s="30" customFormat="1" ht="20.100000000000001" customHeight="1" thickBot="1" x14ac:dyDescent="0.3"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42"/>
      <c r="O142" s="43"/>
      <c r="P142" s="44"/>
      <c r="Q142" s="45">
        <f>O142*P142</f>
        <v>0</v>
      </c>
    </row>
    <row r="143" spans="2:17" s="30" customFormat="1" ht="20.100000000000001" customHeight="1" thickBot="1" x14ac:dyDescent="0.3">
      <c r="B143" s="356"/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8"/>
      <c r="N143" s="42"/>
      <c r="O143" s="43"/>
      <c r="P143" s="44"/>
      <c r="Q143" s="45">
        <f>O143*P143</f>
        <v>0</v>
      </c>
    </row>
    <row r="144" spans="2:17" s="30" customFormat="1" ht="20.100000000000001" customHeight="1" thickBot="1" x14ac:dyDescent="0.3"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42"/>
      <c r="O144" s="43"/>
      <c r="P144" s="44"/>
      <c r="Q144" s="46">
        <f>O144*P144</f>
        <v>0</v>
      </c>
    </row>
    <row r="145" spans="2:17" s="30" customFormat="1" ht="20.100000000000001" customHeight="1" x14ac:dyDescent="0.25">
      <c r="B145" s="302" t="s">
        <v>127</v>
      </c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4"/>
      <c r="Q145" s="129">
        <f>SUM(Q142:Q144)</f>
        <v>0</v>
      </c>
    </row>
    <row r="146" spans="2:17" s="30" customFormat="1" ht="20.100000000000001" customHeight="1" x14ac:dyDescent="0.25">
      <c r="B146" s="349" t="s">
        <v>128</v>
      </c>
      <c r="C146" s="350"/>
      <c r="D146" s="350"/>
      <c r="E146" s="350"/>
      <c r="F146" s="350"/>
      <c r="G146" s="350"/>
      <c r="H146" s="350"/>
      <c r="I146" s="350"/>
      <c r="J146" s="350"/>
      <c r="K146" s="350"/>
      <c r="L146" s="350"/>
      <c r="M146" s="350"/>
      <c r="N146" s="350"/>
      <c r="O146" s="350"/>
      <c r="P146" s="351"/>
      <c r="Q146" s="130">
        <f>Q145*86%</f>
        <v>0</v>
      </c>
    </row>
    <row r="147" spans="2:17" s="30" customFormat="1" ht="20.100000000000001" customHeight="1" x14ac:dyDescent="0.25">
      <c r="B147" s="349" t="s">
        <v>173</v>
      </c>
      <c r="C147" s="350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1"/>
      <c r="Q147" s="131">
        <f>Q145+Q146</f>
        <v>0</v>
      </c>
    </row>
    <row r="148" spans="2:17" x14ac:dyDescent="0.25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9"/>
      <c r="P148" s="108"/>
      <c r="Q148" s="108"/>
    </row>
    <row r="149" spans="2:17" s="30" customFormat="1" x14ac:dyDescent="0.25">
      <c r="B149" s="308" t="s">
        <v>174</v>
      </c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10"/>
    </row>
    <row r="150" spans="2:17" s="31" customFormat="1" x14ac:dyDescent="0.25">
      <c r="B150" s="274" t="s">
        <v>175</v>
      </c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6"/>
      <c r="O150" s="353" t="s">
        <v>17</v>
      </c>
      <c r="P150" s="354"/>
      <c r="Q150" s="355"/>
    </row>
    <row r="151" spans="2:17" s="31" customFormat="1" ht="30" customHeight="1" thickBot="1" x14ac:dyDescent="0.3">
      <c r="B151" s="277"/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279"/>
      <c r="O151" s="123" t="s">
        <v>176</v>
      </c>
      <c r="P151" s="123" t="s">
        <v>177</v>
      </c>
      <c r="Q151" s="132" t="s">
        <v>36</v>
      </c>
    </row>
    <row r="152" spans="2:17" s="30" customFormat="1" ht="20.100000000000001" customHeight="1" thickBot="1" x14ac:dyDescent="0.3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33"/>
      <c r="P152" s="40"/>
      <c r="Q152" s="41">
        <f>O152*P152</f>
        <v>0</v>
      </c>
    </row>
    <row r="153" spans="2:17" s="30" customFormat="1" ht="20.100000000000001" customHeight="1" thickBot="1" x14ac:dyDescent="0.3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33"/>
      <c r="P153" s="40"/>
      <c r="Q153" s="41">
        <f>O153*P153</f>
        <v>0</v>
      </c>
    </row>
    <row r="154" spans="2:17" s="30" customFormat="1" ht="20.100000000000001" customHeight="1" thickBot="1" x14ac:dyDescent="0.3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33"/>
      <c r="P154" s="40"/>
      <c r="Q154" s="41">
        <f>O154*P154</f>
        <v>0</v>
      </c>
    </row>
    <row r="155" spans="2:17" s="30" customFormat="1" ht="20.100000000000001" customHeight="1" x14ac:dyDescent="0.25">
      <c r="B155" s="302" t="s">
        <v>127</v>
      </c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4"/>
      <c r="Q155" s="127">
        <f>SUM(Q152:Q154)</f>
        <v>0</v>
      </c>
    </row>
    <row r="156" spans="2:17" s="30" customFormat="1" ht="20.100000000000001" customHeight="1" x14ac:dyDescent="0.25">
      <c r="B156" s="349" t="s">
        <v>172</v>
      </c>
      <c r="C156" s="350"/>
      <c r="D156" s="350"/>
      <c r="E156" s="350"/>
      <c r="F156" s="350"/>
      <c r="G156" s="350"/>
      <c r="H156" s="350"/>
      <c r="I156" s="350"/>
      <c r="J156" s="350"/>
      <c r="K156" s="350"/>
      <c r="L156" s="350"/>
      <c r="M156" s="350"/>
      <c r="N156" s="350"/>
      <c r="O156" s="350"/>
      <c r="P156" s="351"/>
      <c r="Q156" s="127">
        <f>Q155*20%</f>
        <v>0</v>
      </c>
    </row>
    <row r="157" spans="2:17" s="30" customFormat="1" ht="20.100000000000001" customHeight="1" x14ac:dyDescent="0.25">
      <c r="B157" s="349" t="s">
        <v>173</v>
      </c>
      <c r="C157" s="350"/>
      <c r="D157" s="350"/>
      <c r="E157" s="350"/>
      <c r="F157" s="350"/>
      <c r="G157" s="350"/>
      <c r="H157" s="350"/>
      <c r="I157" s="350"/>
      <c r="J157" s="350"/>
      <c r="K157" s="350"/>
      <c r="L157" s="350"/>
      <c r="M157" s="350"/>
      <c r="N157" s="350"/>
      <c r="O157" s="350"/>
      <c r="P157" s="351"/>
      <c r="Q157" s="128">
        <f>Q155+Q156</f>
        <v>0</v>
      </c>
    </row>
    <row r="158" spans="2:17" ht="15" customHeight="1" x14ac:dyDescent="0.25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9"/>
      <c r="P158" s="108"/>
      <c r="Q158" s="108"/>
    </row>
    <row r="159" spans="2:17" x14ac:dyDescent="0.25">
      <c r="B159" s="291" t="s">
        <v>75</v>
      </c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3"/>
    </row>
    <row r="160" spans="2:17" x14ac:dyDescent="0.25">
      <c r="B160" s="294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6"/>
    </row>
    <row r="161" spans="2:17" x14ac:dyDescent="0.25">
      <c r="B161" s="489" t="s">
        <v>224</v>
      </c>
      <c r="C161" s="490"/>
      <c r="D161" s="490"/>
      <c r="E161" s="490"/>
      <c r="F161" s="490"/>
      <c r="G161" s="490"/>
      <c r="H161" s="490"/>
      <c r="I161" s="490"/>
      <c r="J161" s="490"/>
      <c r="K161" s="490"/>
      <c r="L161" s="490"/>
      <c r="M161" s="490"/>
      <c r="N161" s="490"/>
      <c r="O161" s="490"/>
      <c r="P161" s="490"/>
      <c r="Q161" s="491"/>
    </row>
    <row r="162" spans="2:17" x14ac:dyDescent="0.25">
      <c r="B162" s="492"/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4"/>
    </row>
    <row r="163" spans="2:17" x14ac:dyDescent="0.25">
      <c r="B163" s="492"/>
      <c r="C163" s="493"/>
      <c r="D163" s="493"/>
      <c r="E163" s="493"/>
      <c r="F163" s="493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4"/>
    </row>
    <row r="164" spans="2:17" x14ac:dyDescent="0.25">
      <c r="B164" s="495" t="s">
        <v>33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496"/>
      <c r="P164" s="30"/>
      <c r="Q164" s="497"/>
    </row>
    <row r="165" spans="2:17" x14ac:dyDescent="0.25">
      <c r="B165" s="498" t="s">
        <v>18</v>
      </c>
      <c r="C165" s="499"/>
      <c r="D165" s="499"/>
      <c r="E165" s="499"/>
      <c r="F165" s="499"/>
      <c r="G165" s="499"/>
      <c r="H165" s="499"/>
      <c r="I165" s="499"/>
      <c r="J165" s="499"/>
      <c r="K165" s="499"/>
      <c r="L165" s="499"/>
      <c r="M165" s="499"/>
      <c r="N165" s="30"/>
      <c r="O165" s="496"/>
      <c r="P165" s="30"/>
      <c r="Q165" s="497"/>
    </row>
    <row r="166" spans="2:17" x14ac:dyDescent="0.25">
      <c r="B166" s="500"/>
      <c r="C166" s="501"/>
      <c r="D166" s="501"/>
      <c r="E166" s="501"/>
      <c r="F166" s="501"/>
      <c r="G166" s="501"/>
      <c r="H166" s="501"/>
      <c r="I166" s="501"/>
      <c r="J166" s="501"/>
      <c r="K166" s="501"/>
      <c r="L166" s="501"/>
      <c r="M166" s="501"/>
      <c r="N166" s="501"/>
      <c r="O166" s="501"/>
      <c r="P166" s="501"/>
      <c r="Q166" s="502"/>
    </row>
    <row r="167" spans="2:17" ht="15" customHeight="1" x14ac:dyDescent="0.25">
      <c r="B167" s="503"/>
      <c r="C167" s="503"/>
      <c r="D167" s="503"/>
      <c r="E167" s="503"/>
      <c r="F167" s="503"/>
      <c r="G167" s="503"/>
      <c r="H167" s="503"/>
      <c r="I167" s="503"/>
      <c r="J167" s="503"/>
      <c r="K167" s="503"/>
      <c r="L167" s="503"/>
      <c r="M167" s="503"/>
      <c r="N167" s="503"/>
      <c r="O167" s="504"/>
      <c r="P167" s="503"/>
      <c r="Q167" s="503"/>
    </row>
    <row r="168" spans="2:17" x14ac:dyDescent="0.25">
      <c r="B168" s="489" t="s">
        <v>224</v>
      </c>
      <c r="C168" s="490"/>
      <c r="D168" s="490"/>
      <c r="E168" s="490"/>
      <c r="F168" s="490"/>
      <c r="G168" s="490"/>
      <c r="H168" s="490"/>
      <c r="I168" s="490"/>
      <c r="J168" s="490"/>
      <c r="K168" s="490"/>
      <c r="L168" s="490"/>
      <c r="M168" s="490"/>
      <c r="N168" s="490"/>
      <c r="O168" s="490"/>
      <c r="P168" s="490"/>
      <c r="Q168" s="491"/>
    </row>
    <row r="169" spans="2:17" x14ac:dyDescent="0.25">
      <c r="B169" s="492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  <c r="N169" s="493"/>
      <c r="O169" s="493"/>
      <c r="P169" s="493"/>
      <c r="Q169" s="494"/>
    </row>
    <row r="170" spans="2:17" x14ac:dyDescent="0.25">
      <c r="B170" s="492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94"/>
    </row>
    <row r="171" spans="2:17" x14ac:dyDescent="0.25">
      <c r="B171" s="495" t="s">
        <v>33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496"/>
      <c r="P171" s="30"/>
      <c r="Q171" s="497"/>
    </row>
    <row r="172" spans="2:17" x14ac:dyDescent="0.25">
      <c r="B172" s="505" t="s">
        <v>163</v>
      </c>
      <c r="C172" s="506"/>
      <c r="D172" s="506"/>
      <c r="E172" s="506"/>
      <c r="F172" s="506"/>
      <c r="G172" s="506"/>
      <c r="H172" s="506"/>
      <c r="I172" s="506"/>
      <c r="J172" s="506"/>
      <c r="K172" s="499"/>
      <c r="L172" s="499"/>
      <c r="M172" s="499"/>
      <c r="N172" s="30"/>
      <c r="O172" s="496"/>
      <c r="P172" s="30"/>
      <c r="Q172" s="497"/>
    </row>
    <row r="173" spans="2:17" x14ac:dyDescent="0.25">
      <c r="B173" s="500"/>
      <c r="C173" s="501"/>
      <c r="D173" s="501"/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2"/>
    </row>
    <row r="174" spans="2:17" ht="15" customHeight="1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496"/>
      <c r="P174" s="30"/>
      <c r="Q174" s="30"/>
    </row>
    <row r="175" spans="2:17" x14ac:dyDescent="0.25">
      <c r="B175" s="489" t="s">
        <v>224</v>
      </c>
      <c r="C175" s="490"/>
      <c r="D175" s="490"/>
      <c r="E175" s="490"/>
      <c r="F175" s="490"/>
      <c r="G175" s="490"/>
      <c r="H175" s="490"/>
      <c r="I175" s="490"/>
      <c r="J175" s="490"/>
      <c r="K175" s="490"/>
      <c r="L175" s="490"/>
      <c r="M175" s="490"/>
      <c r="N175" s="490"/>
      <c r="O175" s="490"/>
      <c r="P175" s="490"/>
      <c r="Q175" s="491"/>
    </row>
    <row r="176" spans="2:17" x14ac:dyDescent="0.25">
      <c r="B176" s="492"/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4"/>
    </row>
    <row r="177" spans="2:17" x14ac:dyDescent="0.25">
      <c r="B177" s="492"/>
      <c r="C177" s="493"/>
      <c r="D177" s="493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4"/>
    </row>
    <row r="178" spans="2:17" x14ac:dyDescent="0.25">
      <c r="B178" s="495" t="s">
        <v>33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496"/>
      <c r="P178" s="30"/>
      <c r="Q178" s="497"/>
    </row>
    <row r="179" spans="2:17" x14ac:dyDescent="0.25">
      <c r="B179" s="505" t="s">
        <v>164</v>
      </c>
      <c r="C179" s="506"/>
      <c r="D179" s="506"/>
      <c r="E179" s="506"/>
      <c r="F179" s="506"/>
      <c r="G179" s="506"/>
      <c r="H179" s="506"/>
      <c r="I179" s="506"/>
      <c r="J179" s="506"/>
      <c r="K179" s="499"/>
      <c r="L179" s="499"/>
      <c r="M179" s="499"/>
      <c r="N179" s="30"/>
      <c r="O179" s="496"/>
      <c r="P179" s="30"/>
      <c r="Q179" s="497"/>
    </row>
    <row r="180" spans="2:17" x14ac:dyDescent="0.25">
      <c r="B180" s="500"/>
      <c r="C180" s="501"/>
      <c r="D180" s="501"/>
      <c r="E180" s="501"/>
      <c r="F180" s="501"/>
      <c r="G180" s="501"/>
      <c r="H180" s="501"/>
      <c r="I180" s="501"/>
      <c r="J180" s="501"/>
      <c r="K180" s="501"/>
      <c r="L180" s="501"/>
      <c r="M180" s="501"/>
      <c r="N180" s="501"/>
      <c r="O180" s="501"/>
      <c r="P180" s="501"/>
      <c r="Q180" s="502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7"/>
      <c r="P181" s="6"/>
      <c r="Q181" s="6"/>
    </row>
  </sheetData>
  <sheetProtection algorithmName="SHA-512" hashValue="OQn/jZ2hRoIYijYjn2K4alIbOacDbjqdX+K3bWqnpUf/+FGpvX7SyAQwCDy72JmeL3acDHCW+VwXE+O3Gd811w==" saltValue="LUSOI6vkcWG4iJXr0r/QXQ==" spinCount="100000" sheet="1" formatCells="0" formatRows="0" insertRows="0" deleteRows="0"/>
  <mergeCells count="201">
    <mergeCell ref="B1:Q6"/>
    <mergeCell ref="B156:P156"/>
    <mergeCell ref="B157:P157"/>
    <mergeCell ref="B139:Q139"/>
    <mergeCell ref="B140:M141"/>
    <mergeCell ref="N140:Q140"/>
    <mergeCell ref="B142:M142"/>
    <mergeCell ref="B143:M143"/>
    <mergeCell ref="B144:M144"/>
    <mergeCell ref="B145:P145"/>
    <mergeCell ref="B146:P146"/>
    <mergeCell ref="B147:P147"/>
    <mergeCell ref="B136:P136"/>
    <mergeCell ref="B137:P137"/>
    <mergeCell ref="B149:Q149"/>
    <mergeCell ref="B150:N151"/>
    <mergeCell ref="O150:Q150"/>
    <mergeCell ref="B152:N152"/>
    <mergeCell ref="B153:N153"/>
    <mergeCell ref="B154:N154"/>
    <mergeCell ref="B98:N98"/>
    <mergeCell ref="B99:N99"/>
    <mergeCell ref="B100:Q100"/>
    <mergeCell ref="B101:M101"/>
    <mergeCell ref="E51:F52"/>
    <mergeCell ref="G51:O52"/>
    <mergeCell ref="P51:P52"/>
    <mergeCell ref="Q51:Q52"/>
    <mergeCell ref="N32:O32"/>
    <mergeCell ref="N63:O63"/>
    <mergeCell ref="P63:Q63"/>
    <mergeCell ref="B57:Q57"/>
    <mergeCell ref="B60:L60"/>
    <mergeCell ref="B53:D53"/>
    <mergeCell ref="E53:F53"/>
    <mergeCell ref="G53:O53"/>
    <mergeCell ref="B54:D54"/>
    <mergeCell ref="E54:F54"/>
    <mergeCell ref="G54:O54"/>
    <mergeCell ref="B55:D55"/>
    <mergeCell ref="P61:Q61"/>
    <mergeCell ref="E55:F55"/>
    <mergeCell ref="G55:O55"/>
    <mergeCell ref="B56:D56"/>
    <mergeCell ref="E56:F56"/>
    <mergeCell ref="G56:O56"/>
    <mergeCell ref="B7:Q7"/>
    <mergeCell ref="B8:Q9"/>
    <mergeCell ref="L29:Q29"/>
    <mergeCell ref="L28:Q28"/>
    <mergeCell ref="B28:K28"/>
    <mergeCell ref="P36:Q36"/>
    <mergeCell ref="D106:O106"/>
    <mergeCell ref="B45:Q47"/>
    <mergeCell ref="B44:Q44"/>
    <mergeCell ref="B29:K29"/>
    <mergeCell ref="B31:M31"/>
    <mergeCell ref="P32:Q32"/>
    <mergeCell ref="N33:O33"/>
    <mergeCell ref="P33:Q33"/>
    <mergeCell ref="N34:Q34"/>
    <mergeCell ref="N35:O35"/>
    <mergeCell ref="P35:Q35"/>
    <mergeCell ref="N36:O36"/>
    <mergeCell ref="B18:Q18"/>
    <mergeCell ref="B32:M36"/>
    <mergeCell ref="B49:Q50"/>
    <mergeCell ref="B51:D52"/>
    <mergeCell ref="B74:C74"/>
    <mergeCell ref="D74:M74"/>
    <mergeCell ref="B180:Q180"/>
    <mergeCell ref="B119:Q119"/>
    <mergeCell ref="B159:Q160"/>
    <mergeCell ref="B172:J172"/>
    <mergeCell ref="B161:Q163"/>
    <mergeCell ref="B166:Q166"/>
    <mergeCell ref="B168:Q170"/>
    <mergeCell ref="B179:J179"/>
    <mergeCell ref="B126:P126"/>
    <mergeCell ref="J120:J121"/>
    <mergeCell ref="B175:Q177"/>
    <mergeCell ref="B173:Q173"/>
    <mergeCell ref="B155:P155"/>
    <mergeCell ref="B131:G131"/>
    <mergeCell ref="H131:J131"/>
    <mergeCell ref="B132:G132"/>
    <mergeCell ref="H132:J132"/>
    <mergeCell ref="B133:G133"/>
    <mergeCell ref="H133:J133"/>
    <mergeCell ref="B134:G134"/>
    <mergeCell ref="H134:J134"/>
    <mergeCell ref="B135:P135"/>
    <mergeCell ref="B128:Q128"/>
    <mergeCell ref="B129:G130"/>
    <mergeCell ref="D70:M70"/>
    <mergeCell ref="N70:O70"/>
    <mergeCell ref="P70:Q70"/>
    <mergeCell ref="B84:N84"/>
    <mergeCell ref="B85:N85"/>
    <mergeCell ref="B86:N86"/>
    <mergeCell ref="N74:O74"/>
    <mergeCell ref="B90:N90"/>
    <mergeCell ref="B91:N91"/>
    <mergeCell ref="B71:O71"/>
    <mergeCell ref="P71:Q71"/>
    <mergeCell ref="B73:Q73"/>
    <mergeCell ref="B87:N87"/>
    <mergeCell ref="B88:N88"/>
    <mergeCell ref="B89:N89"/>
    <mergeCell ref="B82:Q82"/>
    <mergeCell ref="P74:Q74"/>
    <mergeCell ref="B75:O75"/>
    <mergeCell ref="P75:Q75"/>
    <mergeCell ref="B78:O79"/>
    <mergeCell ref="P78:Q79"/>
    <mergeCell ref="B92:N92"/>
    <mergeCell ref="B93:N93"/>
    <mergeCell ref="H129:J130"/>
    <mergeCell ref="K129:K130"/>
    <mergeCell ref="L129:L130"/>
    <mergeCell ref="M129:M130"/>
    <mergeCell ref="N129:N130"/>
    <mergeCell ref="O129:O130"/>
    <mergeCell ref="B94:N94"/>
    <mergeCell ref="B95:N95"/>
    <mergeCell ref="B96:N96"/>
    <mergeCell ref="N109:N110"/>
    <mergeCell ref="O109:O110"/>
    <mergeCell ref="C114:M114"/>
    <mergeCell ref="B115:Q115"/>
    <mergeCell ref="B109:B110"/>
    <mergeCell ref="C111:M111"/>
    <mergeCell ref="C112:M112"/>
    <mergeCell ref="P129:P130"/>
    <mergeCell ref="Q129:Q130"/>
    <mergeCell ref="B97:N97"/>
    <mergeCell ref="B125:I125"/>
    <mergeCell ref="B120:I121"/>
    <mergeCell ref="B122:I122"/>
    <mergeCell ref="K120:Q120"/>
    <mergeCell ref="Q109:Q110"/>
    <mergeCell ref="C113:M113"/>
    <mergeCell ref="B102:M102"/>
    <mergeCell ref="B103:Q103"/>
    <mergeCell ref="B104:M104"/>
    <mergeCell ref="B105:N105"/>
    <mergeCell ref="B124:I124"/>
    <mergeCell ref="B123:I123"/>
    <mergeCell ref="B107:P107"/>
    <mergeCell ref="B116:Q117"/>
    <mergeCell ref="C109:M110"/>
    <mergeCell ref="P109:P110"/>
    <mergeCell ref="P106:Q106"/>
    <mergeCell ref="B68:Q68"/>
    <mergeCell ref="B69:C69"/>
    <mergeCell ref="D69:M69"/>
    <mergeCell ref="N69:O69"/>
    <mergeCell ref="P69:Q69"/>
    <mergeCell ref="B70:C70"/>
    <mergeCell ref="B39:J42"/>
    <mergeCell ref="K39:N42"/>
    <mergeCell ref="O39:Q42"/>
    <mergeCell ref="B66:O66"/>
    <mergeCell ref="P66:Q66"/>
    <mergeCell ref="B64:L64"/>
    <mergeCell ref="N64:O64"/>
    <mergeCell ref="P64:Q64"/>
    <mergeCell ref="B65:L65"/>
    <mergeCell ref="N65:O65"/>
    <mergeCell ref="P65:Q65"/>
    <mergeCell ref="B62:L62"/>
    <mergeCell ref="N62:O62"/>
    <mergeCell ref="P62:Q62"/>
    <mergeCell ref="B63:L63"/>
    <mergeCell ref="M60:Q60"/>
    <mergeCell ref="B61:L61"/>
    <mergeCell ref="N61:O61"/>
    <mergeCell ref="J13:J14"/>
    <mergeCell ref="N13:N14"/>
    <mergeCell ref="Q13:Q14"/>
    <mergeCell ref="B13:I14"/>
    <mergeCell ref="K13:M14"/>
    <mergeCell ref="O13:P14"/>
    <mergeCell ref="O38:Q38"/>
    <mergeCell ref="K38:N38"/>
    <mergeCell ref="B38:J38"/>
    <mergeCell ref="B16:I16"/>
    <mergeCell ref="B23:Q23"/>
    <mergeCell ref="B19:Q19"/>
    <mergeCell ref="B20:Q21"/>
    <mergeCell ref="B22:K22"/>
    <mergeCell ref="L22:Q22"/>
    <mergeCell ref="B24:K24"/>
    <mergeCell ref="L24:Q24"/>
    <mergeCell ref="B25:K25"/>
    <mergeCell ref="L25:Q25"/>
    <mergeCell ref="B26:K26"/>
    <mergeCell ref="L26:Q26"/>
    <mergeCell ref="B30:Q30"/>
    <mergeCell ref="B27:Q27"/>
    <mergeCell ref="N31:Q31"/>
  </mergeCells>
  <conditionalFormatting sqref="Q137">
    <cfRule type="expression" dxfId="28" priority="24">
      <formula>$Q$233+$Q$253&lt;&gt;#REF!</formula>
    </cfRule>
  </conditionalFormatting>
  <conditionalFormatting sqref="Q157">
    <cfRule type="expression" dxfId="27" priority="23">
      <formula>$Q$224+$Q$244&lt;&gt;#REF!</formula>
    </cfRule>
  </conditionalFormatting>
  <conditionalFormatting sqref="B39:J42">
    <cfRule type="expression" dxfId="26" priority="12">
      <formula>$B$39&lt;&gt;$P$62</formula>
    </cfRule>
  </conditionalFormatting>
  <conditionalFormatting sqref="P62">
    <cfRule type="expression" dxfId="25" priority="11">
      <formula>$P$62&lt;&gt;$B$39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47" min="1" max="16" man="1"/>
  </rowBreaks>
  <ignoredErrors>
    <ignoredError sqref="P63:P65 O111:O113 P122:Q125 P131:Q134 Q142:Q144 Q152:Q15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37F87B-EDB6-4847-A51D-FA732096B3AB}">
            <xm:f>$Q$147&lt;&gt;'ANEXO I - MEMORIA DE CALCULO'!$H$21</xm:f>
            <x14:dxf>
              <fill>
                <patternFill>
                  <bgColor theme="5" tint="0.79998168889431442"/>
                </patternFill>
              </fill>
            </x14:dxf>
          </x14:cfRule>
          <xm:sqref>Q147</xm:sqref>
        </x14:conditionalFormatting>
        <x14:conditionalFormatting xmlns:xm="http://schemas.microsoft.com/office/excel/2006/main">
          <x14:cfRule type="expression" priority="10" id="{8C690533-9207-4614-B2E1-1C5DAA24129F}">
            <xm:f>$P$69&lt;&gt;'ANEXO I - MEMORIA DE CALCULO'!$H$160</xm:f>
            <x14:dxf>
              <fill>
                <patternFill>
                  <bgColor theme="5" tint="0.79998168889431442"/>
                </patternFill>
              </fill>
            </x14:dxf>
          </x14:cfRule>
          <xm:sqref>P69:Q69</xm:sqref>
        </x14:conditionalFormatting>
        <x14:conditionalFormatting xmlns:xm="http://schemas.microsoft.com/office/excel/2006/main">
          <x14:cfRule type="expression" priority="9" id="{F8B9F17F-9DCD-4F2F-92AF-B8804A7911C6}">
            <xm:f>$P$70&lt;&gt;'ANEXO I - MEMORIA DE CALCULO'!$H$161</xm:f>
            <x14:dxf>
              <fill>
                <patternFill>
                  <bgColor theme="5" tint="0.79998168889431442"/>
                </patternFill>
              </fill>
            </x14:dxf>
          </x14:cfRule>
          <xm:sqref>P70:Q70</xm:sqref>
        </x14:conditionalFormatting>
        <x14:conditionalFormatting xmlns:xm="http://schemas.microsoft.com/office/excel/2006/main">
          <x14:cfRule type="expression" priority="13" id="{E270A779-4600-4334-8DE3-6871EA22BFAF}">
            <xm:f>$P$71&lt;&gt;'ANEXO I - MEMORIA DE CALCULO'!$H$162</xm:f>
            <x14:dxf>
              <fill>
                <patternFill>
                  <bgColor theme="5" tint="0.79998168889431442"/>
                </patternFill>
              </fill>
            </x14:dxf>
          </x14:cfRule>
          <xm:sqref>P71:Q71</xm:sqref>
        </x14:conditionalFormatting>
        <x14:conditionalFormatting xmlns:xm="http://schemas.microsoft.com/office/excel/2006/main">
          <x14:cfRule type="expression" priority="7" id="{E00458A4-DA62-4118-B3DF-B12F80BF0B6A}">
            <xm:f>$P$75&lt;&gt;'ANEXO I - MEMORIA DE CALCULO'!$H$166</xm:f>
            <x14:dxf>
              <fill>
                <patternFill>
                  <bgColor theme="5" tint="0.79998168889431442"/>
                </patternFill>
              </fill>
            </x14:dxf>
          </x14:cfRule>
          <xm:sqref>P75:Q75</xm:sqref>
        </x14:conditionalFormatting>
        <x14:conditionalFormatting xmlns:xm="http://schemas.microsoft.com/office/excel/2006/main">
          <x14:cfRule type="expression" priority="8" id="{43453FFF-2762-4AF6-99C6-7EC80BCC9489}">
            <xm:f>$P$74&lt;&gt;'ANEXO I - MEMORIA DE CALCULO'!$H$165</xm:f>
            <x14:dxf>
              <fill>
                <patternFill>
                  <bgColor theme="5" tint="0.79998168889431442"/>
                </patternFill>
              </fill>
            </x14:dxf>
          </x14:cfRule>
          <xm:sqref>P74:Q74</xm:sqref>
        </x14:conditionalFormatting>
        <x14:conditionalFormatting xmlns:xm="http://schemas.microsoft.com/office/excel/2006/main">
          <x14:cfRule type="expression" priority="14" id="{7AAAEC5E-B2E1-427F-8EDE-2A43637A1BC5}">
            <xm:f>$P$66&lt;&gt;'ANEXO I - MEMORIA DE CALCULO'!$H$170</xm:f>
            <x14:dxf>
              <fill>
                <patternFill>
                  <bgColor theme="5" tint="0.79998168889431442"/>
                </patternFill>
              </fill>
            </x14:dxf>
          </x14:cfRule>
          <xm:sqref>P66:Q66</xm:sqref>
        </x14:conditionalFormatting>
        <x14:conditionalFormatting xmlns:xm="http://schemas.microsoft.com/office/excel/2006/main">
          <x14:cfRule type="expression" priority="6" id="{85B61F04-C0C1-43B2-9AD8-0D1609F59C18}">
            <xm:f>$P$78&lt;&gt;'ANEXO I - MEMORIA DE CALCULO'!$H$156</xm:f>
            <x14:dxf>
              <fill>
                <patternFill>
                  <bgColor theme="5" tint="0.79998168889431442"/>
                </patternFill>
              </fill>
            </x14:dxf>
          </x14:cfRule>
          <xm:sqref>P78:Q79</xm:sqref>
        </x14:conditionalFormatting>
        <x14:conditionalFormatting xmlns:xm="http://schemas.microsoft.com/office/excel/2006/main">
          <x14:cfRule type="expression" priority="5" id="{D559A7F5-B120-499D-AFAC-6EB1CB342B45}">
            <xm:f>$O$114&lt;&gt;'ANEXO I - MEMORIA DE CALCULO'!$H$145+'ANEXO I - MEMORIA DE CALCULO'!$H$152</xm:f>
            <x14:dxf>
              <fill>
                <patternFill>
                  <bgColor theme="5" tint="0.79998168889431442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expression" priority="4" id="{F6F9858C-7A34-41DC-92C1-48B61461DD32}">
            <xm:f>$Q$126&lt;&gt;'ANEXO I - MEMORIA DE CALCULO'!$H$96+'ANEXO I - MEMORIA DE CALCULO'!$H$104+'ANEXO I - MEMORIA DE CALCULO'!$H$111+'ANEXO I - MEMORIA DE CALCULO'!$H$119</xm:f>
            <x14:dxf>
              <fill>
                <patternFill>
                  <bgColor theme="5" tint="0.79998168889431442"/>
                </patternFill>
              </fill>
            </x14:dxf>
          </x14:cfRule>
          <xm:sqref>Q126</xm:sqref>
        </x14:conditionalFormatting>
        <x14:conditionalFormatting xmlns:xm="http://schemas.microsoft.com/office/excel/2006/main">
          <x14:cfRule type="expression" priority="3" id="{578A0A0E-B48E-4B5A-860A-761D6673BAFA}">
            <xm:f>$Q$137+$Q$157&lt;&gt;'ANEXO I - MEMORIA DE CALCULO'!$H$89</xm:f>
            <x14:dxf>
              <fill>
                <patternFill>
                  <bgColor theme="5" tint="0.79998168889431442"/>
                </patternFill>
              </fill>
            </x14:dxf>
          </x14:cfRule>
          <xm:sqref>Q137 Q157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996600"/>
  </sheetPr>
  <dimension ref="A1:P175"/>
  <sheetViews>
    <sheetView showGridLines="0" zoomScaleNormal="100" zoomScaleSheetLayoutView="100" workbookViewId="0">
      <selection activeCell="B11" sqref="B11:I13"/>
    </sheetView>
  </sheetViews>
  <sheetFormatPr defaultColWidth="8.7109375" defaultRowHeight="15" x14ac:dyDescent="0.25"/>
  <cols>
    <col min="1" max="1" width="7.7109375" style="8" customWidth="1"/>
    <col min="2" max="2" width="9.28515625" style="8" customWidth="1"/>
    <col min="3" max="3" width="19.140625" style="8" customWidth="1"/>
    <col min="4" max="4" width="8.140625" style="8" customWidth="1"/>
    <col min="5" max="5" width="7.42578125" style="8" customWidth="1"/>
    <col min="6" max="6" width="16.28515625" style="8" customWidth="1"/>
    <col min="7" max="7" width="13.42578125" style="8" customWidth="1"/>
    <col min="8" max="8" width="14.140625" style="8" customWidth="1"/>
    <col min="9" max="9" width="13.5703125" style="8" customWidth="1"/>
    <col min="10" max="10" width="7.7109375" style="24" customWidth="1"/>
    <col min="11" max="11" width="8.7109375" style="16" customWidth="1"/>
    <col min="12" max="12" width="8.7109375" style="18"/>
    <col min="13" max="13" width="9" style="18" bestFit="1" customWidth="1"/>
    <col min="14" max="15" width="8.7109375" style="18"/>
    <col min="16" max="16" width="8.7109375" style="14"/>
    <col min="17" max="16384" width="8.7109375" style="2"/>
  </cols>
  <sheetData>
    <row r="1" spans="1:16" s="30" customFormat="1" x14ac:dyDescent="0.25">
      <c r="B1" s="8"/>
      <c r="C1" s="8"/>
      <c r="D1" s="8"/>
      <c r="E1" s="8"/>
      <c r="F1" s="8"/>
      <c r="G1" s="8"/>
      <c r="H1" s="8"/>
      <c r="I1" s="8"/>
      <c r="J1" s="27"/>
      <c r="L1" s="452"/>
      <c r="M1" s="452"/>
      <c r="N1" s="452"/>
    </row>
    <row r="2" spans="1:16" s="30" customFormat="1" x14ac:dyDescent="0.25">
      <c r="B2" s="8"/>
      <c r="C2" s="8"/>
      <c r="D2" s="8"/>
      <c r="E2" s="8"/>
      <c r="F2" s="8"/>
      <c r="G2" s="8"/>
      <c r="H2" s="8"/>
      <c r="I2" s="8"/>
      <c r="J2" s="2"/>
      <c r="L2" s="452"/>
      <c r="M2" s="452"/>
      <c r="N2" s="452"/>
    </row>
    <row r="3" spans="1:16" s="30" customFormat="1" x14ac:dyDescent="0.25">
      <c r="B3" s="8"/>
      <c r="C3" s="8"/>
      <c r="D3" s="8"/>
      <c r="E3" s="8"/>
      <c r="F3" s="8"/>
      <c r="G3" s="8"/>
      <c r="H3" s="8"/>
      <c r="I3" s="8"/>
      <c r="J3" s="2"/>
      <c r="L3" s="47"/>
      <c r="M3" s="47"/>
      <c r="N3" s="47"/>
    </row>
    <row r="4" spans="1:16" s="30" customFormat="1" x14ac:dyDescent="0.25">
      <c r="B4" s="8"/>
      <c r="C4" s="8"/>
      <c r="D4" s="8"/>
      <c r="E4" s="8"/>
      <c r="F4" s="8"/>
      <c r="G4" s="8"/>
      <c r="H4" s="8"/>
      <c r="I4" s="8"/>
      <c r="J4" s="2"/>
      <c r="L4" s="47"/>
      <c r="M4" s="47"/>
      <c r="N4" s="47"/>
    </row>
    <row r="5" spans="1:16" s="30" customFormat="1" x14ac:dyDescent="0.25">
      <c r="B5" s="8"/>
      <c r="C5" s="8"/>
      <c r="D5" s="8"/>
      <c r="E5" s="8"/>
      <c r="F5" s="8"/>
      <c r="G5" s="8"/>
      <c r="H5" s="8"/>
      <c r="I5" s="8"/>
      <c r="J5" s="2"/>
      <c r="L5" s="452"/>
      <c r="M5" s="452"/>
      <c r="N5" s="452"/>
    </row>
    <row r="6" spans="1:16" s="30" customFormat="1" x14ac:dyDescent="0.25">
      <c r="B6" s="8"/>
      <c r="C6" s="8"/>
      <c r="D6" s="8"/>
      <c r="E6" s="8"/>
      <c r="F6" s="8"/>
      <c r="G6" s="8"/>
      <c r="H6" s="8"/>
      <c r="I6" s="8"/>
      <c r="J6" s="2"/>
      <c r="L6" s="452"/>
      <c r="M6" s="452"/>
      <c r="N6" s="452"/>
    </row>
    <row r="7" spans="1:16" s="30" customFormat="1" ht="15" customHeight="1" x14ac:dyDescent="0.25">
      <c r="B7" s="60"/>
      <c r="C7" s="60"/>
      <c r="D7" s="60"/>
      <c r="E7" s="8"/>
      <c r="F7" s="8"/>
      <c r="G7" s="8"/>
      <c r="H7" s="8"/>
      <c r="I7" s="8"/>
      <c r="J7" s="2"/>
      <c r="L7" s="452"/>
      <c r="M7" s="452"/>
      <c r="N7" s="452"/>
    </row>
    <row r="8" spans="1:16" s="30" customFormat="1" ht="15" customHeight="1" x14ac:dyDescent="0.25">
      <c r="B8" s="454" t="s">
        <v>183</v>
      </c>
      <c r="C8" s="454"/>
      <c r="D8" s="454"/>
      <c r="E8" s="454"/>
      <c r="F8" s="454"/>
      <c r="G8" s="454"/>
      <c r="H8" s="454"/>
      <c r="I8" s="454"/>
      <c r="J8" s="48"/>
      <c r="L8" s="453"/>
      <c r="M8" s="453"/>
      <c r="N8" s="453"/>
    </row>
    <row r="9" spans="1:16" s="30" customFormat="1" ht="15.75" customHeight="1" x14ac:dyDescent="0.25">
      <c r="B9" s="454" t="s">
        <v>184</v>
      </c>
      <c r="C9" s="454"/>
      <c r="D9" s="454"/>
      <c r="E9" s="454"/>
      <c r="F9" s="454"/>
      <c r="G9" s="454"/>
      <c r="H9" s="454"/>
      <c r="I9" s="454"/>
      <c r="J9" s="48"/>
    </row>
    <row r="10" spans="1:16" ht="15.75" customHeight="1" thickBot="1" x14ac:dyDescent="0.3">
      <c r="B10" s="11"/>
      <c r="C10" s="11"/>
      <c r="D10" s="11"/>
      <c r="E10" s="11"/>
      <c r="F10" s="11"/>
      <c r="G10" s="11"/>
      <c r="H10" s="11"/>
      <c r="I10" s="11"/>
    </row>
    <row r="11" spans="1:16" ht="12.6" customHeight="1" x14ac:dyDescent="0.25">
      <c r="B11" s="459" t="s">
        <v>32</v>
      </c>
      <c r="C11" s="460"/>
      <c r="D11" s="460"/>
      <c r="E11" s="460"/>
      <c r="F11" s="460"/>
      <c r="G11" s="460"/>
      <c r="H11" s="460"/>
      <c r="I11" s="461"/>
    </row>
    <row r="12" spans="1:16" ht="12.6" customHeight="1" x14ac:dyDescent="0.25">
      <c r="B12" s="462"/>
      <c r="C12" s="463"/>
      <c r="D12" s="463"/>
      <c r="E12" s="463"/>
      <c r="F12" s="463"/>
      <c r="G12" s="463"/>
      <c r="H12" s="463"/>
      <c r="I12" s="464"/>
    </row>
    <row r="13" spans="1:16" ht="12.6" customHeight="1" thickBot="1" x14ac:dyDescent="0.3">
      <c r="B13" s="465"/>
      <c r="C13" s="466"/>
      <c r="D13" s="466"/>
      <c r="E13" s="466"/>
      <c r="F13" s="466"/>
      <c r="G13" s="466"/>
      <c r="H13" s="466"/>
      <c r="I13" s="467"/>
    </row>
    <row r="14" spans="1:16" ht="30" customHeight="1" x14ac:dyDescent="0.25">
      <c r="B14" s="417" t="s">
        <v>10</v>
      </c>
      <c r="C14" s="418"/>
      <c r="D14" s="418"/>
      <c r="E14" s="418"/>
      <c r="F14" s="13" t="s">
        <v>81</v>
      </c>
      <c r="G14" s="13" t="s">
        <v>82</v>
      </c>
      <c r="H14" s="13" t="s">
        <v>83</v>
      </c>
      <c r="I14" s="49" t="s">
        <v>217</v>
      </c>
    </row>
    <row r="15" spans="1:16" ht="24.95" customHeight="1" thickBot="1" x14ac:dyDescent="0.3">
      <c r="B15" s="468" t="s">
        <v>189</v>
      </c>
      <c r="C15" s="469"/>
      <c r="D15" s="469"/>
      <c r="E15" s="469"/>
      <c r="F15" s="469"/>
      <c r="G15" s="469"/>
      <c r="H15" s="469"/>
      <c r="I15" s="470"/>
    </row>
    <row r="16" spans="1:16" s="30" customFormat="1" ht="20.100000000000001" customHeight="1" thickBot="1" x14ac:dyDescent="0.3">
      <c r="A16" s="66"/>
      <c r="B16" s="429"/>
      <c r="C16" s="430"/>
      <c r="D16" s="430"/>
      <c r="E16" s="430"/>
      <c r="F16" s="81"/>
      <c r="G16" s="81"/>
      <c r="H16" s="82">
        <f>F16+G16</f>
        <v>0</v>
      </c>
      <c r="I16" s="83" t="str">
        <f t="shared" ref="I16:I21" si="0">_xlfn.IFS(H16=F16,"Sem alteração",F16=(G16*-1),"Excluído",AND(G16&lt;&gt;0,F16&lt;&gt;0),"Alterado",AND(G16&gt;0,F16=0),"Incluído")</f>
        <v>Sem alteração</v>
      </c>
      <c r="J16" s="67"/>
      <c r="K16" s="68"/>
      <c r="L16" s="69"/>
      <c r="M16" s="69"/>
      <c r="N16" s="69"/>
      <c r="O16" s="69"/>
      <c r="P16" s="70"/>
    </row>
    <row r="17" spans="1:16" s="30" customFormat="1" ht="20.100000000000001" customHeight="1" thickBot="1" x14ac:dyDescent="0.3">
      <c r="A17" s="66"/>
      <c r="B17" s="429"/>
      <c r="C17" s="430"/>
      <c r="D17" s="430"/>
      <c r="E17" s="430"/>
      <c r="F17" s="81"/>
      <c r="G17" s="81"/>
      <c r="H17" s="82">
        <f>F17+G17</f>
        <v>0</v>
      </c>
      <c r="I17" s="83" t="str">
        <f t="shared" si="0"/>
        <v>Sem alteração</v>
      </c>
      <c r="J17" s="67"/>
      <c r="K17" s="68"/>
      <c r="L17" s="69"/>
      <c r="M17" s="69"/>
      <c r="N17" s="69"/>
      <c r="O17" s="69"/>
      <c r="P17" s="70"/>
    </row>
    <row r="18" spans="1:16" s="30" customFormat="1" ht="20.100000000000001" customHeight="1" thickBot="1" x14ac:dyDescent="0.3">
      <c r="A18" s="66"/>
      <c r="B18" s="429"/>
      <c r="C18" s="430"/>
      <c r="D18" s="430"/>
      <c r="E18" s="430"/>
      <c r="F18" s="81"/>
      <c r="G18" s="81"/>
      <c r="H18" s="82">
        <f>F18+G18</f>
        <v>0</v>
      </c>
      <c r="I18" s="83" t="str">
        <f t="shared" si="0"/>
        <v>Sem alteração</v>
      </c>
      <c r="J18" s="67"/>
      <c r="K18" s="68"/>
      <c r="L18" s="69"/>
      <c r="M18" s="69"/>
      <c r="N18" s="69"/>
      <c r="O18" s="69"/>
      <c r="P18" s="70"/>
    </row>
    <row r="19" spans="1:16" ht="20.100000000000001" customHeight="1" x14ac:dyDescent="0.25">
      <c r="B19" s="455" t="s">
        <v>127</v>
      </c>
      <c r="C19" s="456"/>
      <c r="D19" s="456"/>
      <c r="E19" s="456"/>
      <c r="F19" s="84">
        <f>SUM(F16:F18)</f>
        <v>0</v>
      </c>
      <c r="G19" s="84">
        <f>SUM(G16:G18)</f>
        <v>0</v>
      </c>
      <c r="H19" s="85">
        <f>SUM(H16:H18)</f>
        <v>0</v>
      </c>
      <c r="I19" s="83" t="str">
        <f t="shared" si="0"/>
        <v>Sem alteração</v>
      </c>
    </row>
    <row r="20" spans="1:16" ht="20.100000000000001" customHeight="1" x14ac:dyDescent="0.25">
      <c r="B20" s="457" t="s">
        <v>223</v>
      </c>
      <c r="C20" s="458"/>
      <c r="D20" s="458"/>
      <c r="E20" s="458"/>
      <c r="F20" s="86">
        <f>F19*0.76</f>
        <v>0</v>
      </c>
      <c r="G20" s="86">
        <f>G19*0.76</f>
        <v>0</v>
      </c>
      <c r="H20" s="87">
        <f>H19*0.76</f>
        <v>0</v>
      </c>
      <c r="I20" s="83" t="str">
        <f t="shared" si="0"/>
        <v>Sem alteração</v>
      </c>
    </row>
    <row r="21" spans="1:16" ht="20.100000000000001" customHeight="1" x14ac:dyDescent="0.25">
      <c r="B21" s="423" t="s">
        <v>1</v>
      </c>
      <c r="C21" s="424"/>
      <c r="D21" s="424"/>
      <c r="E21" s="425"/>
      <c r="F21" s="158">
        <f>SUM(F19+F20)</f>
        <v>0</v>
      </c>
      <c r="G21" s="158">
        <f>SUM(G19+G20)</f>
        <v>0</v>
      </c>
      <c r="H21" s="158">
        <f>SUM(H19+H20)</f>
        <v>0</v>
      </c>
      <c r="I21" s="145" t="str">
        <f t="shared" si="0"/>
        <v>Sem alteração</v>
      </c>
    </row>
    <row r="22" spans="1:16" ht="15" customHeight="1" x14ac:dyDescent="0.25">
      <c r="B22" s="385"/>
      <c r="C22" s="386"/>
      <c r="D22" s="386"/>
      <c r="E22" s="386"/>
      <c r="F22" s="386"/>
      <c r="G22" s="386"/>
      <c r="H22" s="386"/>
      <c r="I22" s="387"/>
    </row>
    <row r="23" spans="1:16" ht="24.95" customHeight="1" x14ac:dyDescent="0.25">
      <c r="B23" s="379" t="s">
        <v>190</v>
      </c>
      <c r="C23" s="380"/>
      <c r="D23" s="380"/>
      <c r="E23" s="380"/>
      <c r="F23" s="380"/>
      <c r="G23" s="380"/>
      <c r="H23" s="380"/>
      <c r="I23" s="381"/>
    </row>
    <row r="24" spans="1:16" ht="30" customHeight="1" thickBot="1" x14ac:dyDescent="0.3">
      <c r="B24" s="419" t="s">
        <v>10</v>
      </c>
      <c r="C24" s="420"/>
      <c r="D24" s="420"/>
      <c r="E24" s="420"/>
      <c r="F24" s="56" t="s">
        <v>81</v>
      </c>
      <c r="G24" s="56" t="s">
        <v>82</v>
      </c>
      <c r="H24" s="56" t="s">
        <v>83</v>
      </c>
      <c r="I24" s="57" t="s">
        <v>108</v>
      </c>
    </row>
    <row r="25" spans="1:16" s="30" customFormat="1" ht="20.100000000000001" customHeight="1" thickBot="1" x14ac:dyDescent="0.3">
      <c r="A25" s="66"/>
      <c r="B25" s="431" t="s">
        <v>185</v>
      </c>
      <c r="C25" s="432"/>
      <c r="D25" s="432"/>
      <c r="E25" s="433"/>
      <c r="F25" s="81"/>
      <c r="G25" s="81"/>
      <c r="H25" s="82">
        <f>F25+G25</f>
        <v>0</v>
      </c>
      <c r="I25" s="83" t="str">
        <f t="shared" ref="I25:I27" si="1">_xlfn.IFS(H25=F25,"Sem alteração",F25=(G25*-1),"Excluído",AND(G25&lt;&gt;0,F25&lt;&gt;0),"Alterado",AND(G25&gt;0,F25=0),"Incluído")</f>
        <v>Sem alteração</v>
      </c>
      <c r="J25" s="67"/>
      <c r="K25" s="68"/>
      <c r="L25" s="69"/>
      <c r="M25" s="69"/>
      <c r="N25" s="69"/>
      <c r="O25" s="69"/>
      <c r="P25" s="70"/>
    </row>
    <row r="26" spans="1:16" s="30" customFormat="1" ht="20.100000000000001" customHeight="1" thickBot="1" x14ac:dyDescent="0.3">
      <c r="A26" s="66"/>
      <c r="B26" s="431" t="s">
        <v>185</v>
      </c>
      <c r="C26" s="432"/>
      <c r="D26" s="432"/>
      <c r="E26" s="433"/>
      <c r="F26" s="81"/>
      <c r="G26" s="81"/>
      <c r="H26" s="82">
        <f>F26+G26</f>
        <v>0</v>
      </c>
      <c r="I26" s="83" t="str">
        <f t="shared" si="1"/>
        <v>Sem alteração</v>
      </c>
      <c r="J26" s="67"/>
      <c r="K26" s="68"/>
      <c r="L26" s="69"/>
      <c r="M26" s="69"/>
      <c r="N26" s="69"/>
      <c r="O26" s="69"/>
      <c r="P26" s="70"/>
    </row>
    <row r="27" spans="1:16" s="30" customFormat="1" ht="20.100000000000001" customHeight="1" thickBot="1" x14ac:dyDescent="0.3">
      <c r="A27" s="66"/>
      <c r="B27" s="431" t="s">
        <v>185</v>
      </c>
      <c r="C27" s="432"/>
      <c r="D27" s="432"/>
      <c r="E27" s="433"/>
      <c r="F27" s="81"/>
      <c r="G27" s="81"/>
      <c r="H27" s="82">
        <f>F27+G27</f>
        <v>0</v>
      </c>
      <c r="I27" s="83" t="str">
        <f t="shared" si="1"/>
        <v>Sem alteração</v>
      </c>
      <c r="J27" s="67"/>
      <c r="K27" s="68"/>
      <c r="L27" s="69"/>
      <c r="M27" s="69"/>
      <c r="N27" s="69"/>
      <c r="O27" s="69"/>
      <c r="P27" s="70"/>
    </row>
    <row r="28" spans="1:16" ht="19.899999999999999" customHeight="1" x14ac:dyDescent="0.25">
      <c r="B28" s="426" t="s">
        <v>2</v>
      </c>
      <c r="C28" s="427"/>
      <c r="D28" s="427"/>
      <c r="E28" s="428"/>
      <c r="F28" s="157">
        <f>SUM(F25:F27)</f>
        <v>0</v>
      </c>
      <c r="G28" s="157">
        <f>SUM(G25:G27)</f>
        <v>0</v>
      </c>
      <c r="H28" s="157">
        <f>SUM(H25:H27)</f>
        <v>0</v>
      </c>
      <c r="I28" s="145" t="str">
        <f>_xlfn.IFS(H28=F28,"Sem alteração",F28=(G28*-1),"Excluído",AND(G28&lt;&gt;0,F28&lt;&gt;0),"Alterado",AND(G28&gt;0,F28=0),"Incluído")</f>
        <v>Sem alteração</v>
      </c>
    </row>
    <row r="29" spans="1:16" ht="15" customHeight="1" x14ac:dyDescent="0.25">
      <c r="B29" s="385"/>
      <c r="C29" s="386"/>
      <c r="D29" s="386"/>
      <c r="E29" s="386"/>
      <c r="F29" s="386"/>
      <c r="G29" s="386"/>
      <c r="H29" s="386"/>
      <c r="I29" s="387"/>
    </row>
    <row r="30" spans="1:16" ht="24.95" customHeight="1" x14ac:dyDescent="0.25">
      <c r="B30" s="379" t="s">
        <v>191</v>
      </c>
      <c r="C30" s="380"/>
      <c r="D30" s="380"/>
      <c r="E30" s="380"/>
      <c r="F30" s="380"/>
      <c r="G30" s="380"/>
      <c r="H30" s="380"/>
      <c r="I30" s="381"/>
    </row>
    <row r="31" spans="1:16" ht="30" customHeight="1" x14ac:dyDescent="0.25">
      <c r="B31" s="417" t="s">
        <v>10</v>
      </c>
      <c r="C31" s="418"/>
      <c r="D31" s="418"/>
      <c r="E31" s="418"/>
      <c r="F31" s="13" t="s">
        <v>81</v>
      </c>
      <c r="G31" s="13" t="s">
        <v>82</v>
      </c>
      <c r="H31" s="13" t="s">
        <v>83</v>
      </c>
      <c r="I31" s="49" t="s">
        <v>108</v>
      </c>
    </row>
    <row r="32" spans="1:16" s="4" customFormat="1" ht="15" customHeight="1" thickBot="1" x14ac:dyDescent="0.3">
      <c r="A32" s="10"/>
      <c r="B32" s="400" t="s">
        <v>63</v>
      </c>
      <c r="C32" s="401"/>
      <c r="D32" s="401"/>
      <c r="E32" s="401"/>
      <c r="F32" s="401"/>
      <c r="G32" s="401"/>
      <c r="H32" s="402"/>
      <c r="I32" s="403"/>
      <c r="J32" s="25"/>
      <c r="K32" s="19"/>
      <c r="L32" s="20"/>
      <c r="M32" s="20"/>
      <c r="N32" s="20"/>
      <c r="O32" s="20"/>
      <c r="P32" s="15"/>
    </row>
    <row r="33" spans="1:16" s="76" customFormat="1" ht="24.95" customHeight="1" thickBot="1" x14ac:dyDescent="0.3">
      <c r="A33" s="71"/>
      <c r="B33" s="362" t="s">
        <v>101</v>
      </c>
      <c r="C33" s="363"/>
      <c r="D33" s="363"/>
      <c r="E33" s="363"/>
      <c r="F33" s="88"/>
      <c r="G33" s="88"/>
      <c r="H33" s="89">
        <f>F33+G33</f>
        <v>0</v>
      </c>
      <c r="I33" s="83" t="str">
        <f t="shared" ref="I33:I44" si="2">_xlfn.IFS(H33=F33,"Sem alteração",F33=(G33*-1),"Excluído",AND(G33&lt;&gt;0,F33&lt;&gt;0),"Alterado",AND(G33&gt;0,F33=0),"Incluído")</f>
        <v>Sem alteração</v>
      </c>
      <c r="J33" s="72"/>
      <c r="K33" s="73"/>
      <c r="L33" s="74"/>
      <c r="M33" s="74"/>
      <c r="N33" s="74"/>
      <c r="O33" s="74"/>
      <c r="P33" s="75"/>
    </row>
    <row r="34" spans="1:16" s="76" customFormat="1" ht="24.95" customHeight="1" thickBot="1" x14ac:dyDescent="0.3">
      <c r="A34" s="71"/>
      <c r="B34" s="362" t="s">
        <v>109</v>
      </c>
      <c r="C34" s="363"/>
      <c r="D34" s="363"/>
      <c r="E34" s="363"/>
      <c r="F34" s="88"/>
      <c r="G34" s="88"/>
      <c r="H34" s="89">
        <f t="shared" ref="H34:H44" si="3">F34+G34</f>
        <v>0</v>
      </c>
      <c r="I34" s="83" t="str">
        <f t="shared" si="2"/>
        <v>Sem alteração</v>
      </c>
      <c r="J34" s="72"/>
      <c r="K34" s="73"/>
      <c r="L34" s="74"/>
      <c r="M34" s="74"/>
      <c r="N34" s="74"/>
      <c r="O34" s="74"/>
      <c r="P34" s="75"/>
    </row>
    <row r="35" spans="1:16" s="76" customFormat="1" ht="24.95" customHeight="1" thickBot="1" x14ac:dyDescent="0.3">
      <c r="A35" s="71"/>
      <c r="B35" s="362" t="s">
        <v>110</v>
      </c>
      <c r="C35" s="363"/>
      <c r="D35" s="363"/>
      <c r="E35" s="363"/>
      <c r="F35" s="88"/>
      <c r="G35" s="88"/>
      <c r="H35" s="89">
        <f t="shared" si="3"/>
        <v>0</v>
      </c>
      <c r="I35" s="83" t="str">
        <f t="shared" si="2"/>
        <v>Sem alteração</v>
      </c>
      <c r="J35" s="72"/>
      <c r="K35" s="73"/>
      <c r="L35" s="74"/>
      <c r="M35" s="74"/>
      <c r="N35" s="74"/>
      <c r="O35" s="74"/>
      <c r="P35" s="75"/>
    </row>
    <row r="36" spans="1:16" s="76" customFormat="1" ht="24.95" customHeight="1" thickBot="1" x14ac:dyDescent="0.3">
      <c r="A36" s="71"/>
      <c r="B36" s="362" t="s">
        <v>102</v>
      </c>
      <c r="C36" s="363"/>
      <c r="D36" s="363"/>
      <c r="E36" s="363"/>
      <c r="F36" s="88"/>
      <c r="G36" s="88"/>
      <c r="H36" s="89">
        <f t="shared" si="3"/>
        <v>0</v>
      </c>
      <c r="I36" s="83" t="str">
        <f t="shared" si="2"/>
        <v>Sem alteração</v>
      </c>
      <c r="J36" s="72"/>
      <c r="K36" s="73"/>
      <c r="L36" s="74"/>
      <c r="M36" s="74"/>
      <c r="N36" s="74"/>
      <c r="O36" s="74"/>
      <c r="P36" s="75"/>
    </row>
    <row r="37" spans="1:16" s="76" customFormat="1" ht="24.95" customHeight="1" thickBot="1" x14ac:dyDescent="0.3">
      <c r="A37" s="71"/>
      <c r="B37" s="362" t="s">
        <v>103</v>
      </c>
      <c r="C37" s="363"/>
      <c r="D37" s="363"/>
      <c r="E37" s="363"/>
      <c r="F37" s="88"/>
      <c r="G37" s="88"/>
      <c r="H37" s="89">
        <f t="shared" si="3"/>
        <v>0</v>
      </c>
      <c r="I37" s="83" t="str">
        <f t="shared" si="2"/>
        <v>Sem alteração</v>
      </c>
      <c r="J37" s="72"/>
      <c r="K37" s="73"/>
      <c r="L37" s="74"/>
      <c r="M37" s="74"/>
      <c r="N37" s="74"/>
      <c r="O37" s="74"/>
      <c r="P37" s="75"/>
    </row>
    <row r="38" spans="1:16" s="76" customFormat="1" ht="24.95" customHeight="1" thickBot="1" x14ac:dyDescent="0.3">
      <c r="A38" s="71"/>
      <c r="B38" s="362" t="s">
        <v>104</v>
      </c>
      <c r="C38" s="363"/>
      <c r="D38" s="363"/>
      <c r="E38" s="363"/>
      <c r="F38" s="88"/>
      <c r="G38" s="88"/>
      <c r="H38" s="89">
        <f t="shared" si="3"/>
        <v>0</v>
      </c>
      <c r="I38" s="83" t="str">
        <f t="shared" si="2"/>
        <v>Sem alteração</v>
      </c>
      <c r="J38" s="72"/>
      <c r="K38" s="73"/>
      <c r="L38" s="74"/>
      <c r="M38" s="74"/>
      <c r="N38" s="74"/>
      <c r="O38" s="74"/>
      <c r="P38" s="75"/>
    </row>
    <row r="39" spans="1:16" s="76" customFormat="1" ht="24.95" customHeight="1" thickBot="1" x14ac:dyDescent="0.3">
      <c r="A39" s="71"/>
      <c r="B39" s="362" t="s">
        <v>105</v>
      </c>
      <c r="C39" s="363"/>
      <c r="D39" s="363"/>
      <c r="E39" s="363"/>
      <c r="F39" s="88"/>
      <c r="G39" s="88"/>
      <c r="H39" s="89">
        <f t="shared" si="3"/>
        <v>0</v>
      </c>
      <c r="I39" s="83" t="str">
        <f t="shared" si="2"/>
        <v>Sem alteração</v>
      </c>
      <c r="J39" s="72"/>
      <c r="K39" s="73"/>
      <c r="L39" s="74"/>
      <c r="M39" s="74"/>
      <c r="N39" s="74"/>
      <c r="O39" s="74"/>
      <c r="P39" s="75"/>
    </row>
    <row r="40" spans="1:16" s="76" customFormat="1" ht="24.95" customHeight="1" thickBot="1" x14ac:dyDescent="0.3">
      <c r="A40" s="71"/>
      <c r="B40" s="362" t="s">
        <v>106</v>
      </c>
      <c r="C40" s="363"/>
      <c r="D40" s="363"/>
      <c r="E40" s="363"/>
      <c r="F40" s="88"/>
      <c r="G40" s="88"/>
      <c r="H40" s="89">
        <f t="shared" si="3"/>
        <v>0</v>
      </c>
      <c r="I40" s="83" t="str">
        <f t="shared" si="2"/>
        <v>Sem alteração</v>
      </c>
      <c r="J40" s="72"/>
      <c r="K40" s="73"/>
      <c r="L40" s="74"/>
      <c r="M40" s="74"/>
      <c r="N40" s="74"/>
      <c r="O40" s="74"/>
      <c r="P40" s="75"/>
    </row>
    <row r="41" spans="1:16" s="76" customFormat="1" ht="24.95" customHeight="1" thickBot="1" x14ac:dyDescent="0.3">
      <c r="A41" s="71"/>
      <c r="B41" s="362" t="s">
        <v>107</v>
      </c>
      <c r="C41" s="363"/>
      <c r="D41" s="363"/>
      <c r="E41" s="363"/>
      <c r="F41" s="88"/>
      <c r="G41" s="88"/>
      <c r="H41" s="89">
        <f t="shared" si="3"/>
        <v>0</v>
      </c>
      <c r="I41" s="83" t="str">
        <f t="shared" si="2"/>
        <v>Sem alteração</v>
      </c>
      <c r="J41" s="72"/>
      <c r="K41" s="73"/>
      <c r="L41" s="74"/>
      <c r="M41" s="74"/>
      <c r="N41" s="74"/>
      <c r="O41" s="74"/>
      <c r="P41" s="75"/>
    </row>
    <row r="42" spans="1:16" s="76" customFormat="1" ht="24.95" customHeight="1" thickBot="1" x14ac:dyDescent="0.3">
      <c r="A42" s="71"/>
      <c r="B42" s="362" t="s">
        <v>162</v>
      </c>
      <c r="C42" s="363"/>
      <c r="D42" s="363"/>
      <c r="E42" s="363"/>
      <c r="F42" s="88"/>
      <c r="G42" s="88"/>
      <c r="H42" s="89">
        <f t="shared" si="3"/>
        <v>0</v>
      </c>
      <c r="I42" s="83" t="str">
        <f t="shared" si="2"/>
        <v>Sem alteração</v>
      </c>
      <c r="J42" s="72"/>
      <c r="K42" s="73"/>
      <c r="L42" s="74"/>
      <c r="M42" s="74"/>
      <c r="N42" s="74"/>
      <c r="O42" s="74"/>
      <c r="P42" s="75"/>
    </row>
    <row r="43" spans="1:16" s="30" customFormat="1" ht="24.95" customHeight="1" thickBot="1" x14ac:dyDescent="0.3">
      <c r="A43" s="66"/>
      <c r="B43" s="362" t="s">
        <v>77</v>
      </c>
      <c r="C43" s="363"/>
      <c r="D43" s="363"/>
      <c r="E43" s="363"/>
      <c r="F43" s="88"/>
      <c r="G43" s="88"/>
      <c r="H43" s="89">
        <f>F43+G43</f>
        <v>0</v>
      </c>
      <c r="I43" s="83" t="str">
        <f t="shared" si="2"/>
        <v>Sem alteração</v>
      </c>
      <c r="J43" s="67"/>
      <c r="K43" s="68"/>
      <c r="L43" s="69"/>
      <c r="M43" s="69"/>
      <c r="N43" s="69"/>
      <c r="O43" s="69"/>
      <c r="P43" s="70"/>
    </row>
    <row r="44" spans="1:16" s="30" customFormat="1" ht="24.95" customHeight="1" thickBot="1" x14ac:dyDescent="0.3">
      <c r="A44" s="66"/>
      <c r="B44" s="438" t="s">
        <v>129</v>
      </c>
      <c r="C44" s="439"/>
      <c r="D44" s="439"/>
      <c r="E44" s="439"/>
      <c r="F44" s="88"/>
      <c r="G44" s="88"/>
      <c r="H44" s="90">
        <f t="shared" si="3"/>
        <v>0</v>
      </c>
      <c r="I44" s="83" t="str">
        <f t="shared" si="2"/>
        <v>Sem alteração</v>
      </c>
      <c r="J44" s="67"/>
      <c r="K44" s="68"/>
      <c r="L44" s="69"/>
      <c r="M44" s="69"/>
      <c r="N44" s="69"/>
      <c r="O44" s="69"/>
      <c r="P44" s="70"/>
    </row>
    <row r="45" spans="1:16" ht="19.899999999999999" customHeight="1" x14ac:dyDescent="0.25">
      <c r="B45" s="364" t="s">
        <v>11</v>
      </c>
      <c r="C45" s="365"/>
      <c r="D45" s="365"/>
      <c r="E45" s="445"/>
      <c r="F45" s="157">
        <f>SUM(F33:F44)</f>
        <v>0</v>
      </c>
      <c r="G45" s="157">
        <f>SUM(G33:G44)</f>
        <v>0</v>
      </c>
      <c r="H45" s="159">
        <f>SUM(H33:H44)</f>
        <v>0</v>
      </c>
      <c r="I45" s="145" t="str">
        <f>_xlfn.IFS(H45=F45,"Sem alteração",F45=(G45*-1),"Excluído",AND(G45&lt;&gt;0,F45&lt;&gt;0),"Alterado",AND(G45&gt;0,F45=0),"Incluído")</f>
        <v>Sem alteração</v>
      </c>
    </row>
    <row r="46" spans="1:16" ht="15" customHeight="1" x14ac:dyDescent="0.25">
      <c r="B46" s="385"/>
      <c r="C46" s="386"/>
      <c r="D46" s="386"/>
      <c r="E46" s="386"/>
      <c r="F46" s="434"/>
      <c r="G46" s="434"/>
      <c r="H46" s="434"/>
      <c r="I46" s="435"/>
    </row>
    <row r="47" spans="1:16" ht="24.95" customHeight="1" x14ac:dyDescent="0.25">
      <c r="B47" s="379" t="s">
        <v>192</v>
      </c>
      <c r="C47" s="380"/>
      <c r="D47" s="380"/>
      <c r="E47" s="380"/>
      <c r="F47" s="380"/>
      <c r="G47" s="380"/>
      <c r="H47" s="380"/>
      <c r="I47" s="381"/>
    </row>
    <row r="48" spans="1:16" ht="30" customHeight="1" x14ac:dyDescent="0.25">
      <c r="B48" s="417" t="s">
        <v>10</v>
      </c>
      <c r="C48" s="418"/>
      <c r="D48" s="418"/>
      <c r="E48" s="418"/>
      <c r="F48" s="13" t="s">
        <v>81</v>
      </c>
      <c r="G48" s="13" t="s">
        <v>82</v>
      </c>
      <c r="H48" s="13" t="s">
        <v>83</v>
      </c>
      <c r="I48" s="49" t="s">
        <v>108</v>
      </c>
    </row>
    <row r="49" spans="1:16" ht="15" customHeight="1" thickBot="1" x14ac:dyDescent="0.3">
      <c r="B49" s="400" t="s">
        <v>63</v>
      </c>
      <c r="C49" s="401"/>
      <c r="D49" s="401"/>
      <c r="E49" s="401"/>
      <c r="F49" s="401"/>
      <c r="G49" s="401"/>
      <c r="H49" s="402"/>
      <c r="I49" s="403"/>
    </row>
    <row r="50" spans="1:16" s="30" customFormat="1" ht="24.95" customHeight="1" thickBot="1" x14ac:dyDescent="0.3">
      <c r="A50" s="66"/>
      <c r="B50" s="362" t="s">
        <v>114</v>
      </c>
      <c r="C50" s="363"/>
      <c r="D50" s="363"/>
      <c r="E50" s="363"/>
      <c r="F50" s="88"/>
      <c r="G50" s="88"/>
      <c r="H50" s="89">
        <f t="shared" ref="H50:H63" si="4">F50+G50</f>
        <v>0</v>
      </c>
      <c r="I50" s="83" t="str">
        <f t="shared" ref="I50:I63" si="5">_xlfn.IFS(H50=F50,"Sem alteração",F50=(G50*-1),"Excluído",AND(G50&lt;&gt;0,F50&lt;&gt;0),"Alterado",AND(G50&gt;0,F50=0),"Incluído")</f>
        <v>Sem alteração</v>
      </c>
      <c r="J50" s="67"/>
      <c r="K50" s="68"/>
      <c r="L50" s="69"/>
      <c r="M50" s="69"/>
      <c r="N50" s="69"/>
      <c r="O50" s="69"/>
      <c r="P50" s="70"/>
    </row>
    <row r="51" spans="1:16" s="30" customFormat="1" ht="24.95" customHeight="1" thickBot="1" x14ac:dyDescent="0.3">
      <c r="A51" s="66"/>
      <c r="B51" s="362" t="s">
        <v>111</v>
      </c>
      <c r="C51" s="363"/>
      <c r="D51" s="363"/>
      <c r="E51" s="363"/>
      <c r="F51" s="88"/>
      <c r="G51" s="88"/>
      <c r="H51" s="89">
        <f t="shared" si="4"/>
        <v>0</v>
      </c>
      <c r="I51" s="83" t="str">
        <f t="shared" si="5"/>
        <v>Sem alteração</v>
      </c>
      <c r="J51" s="67"/>
      <c r="K51" s="68"/>
      <c r="L51" s="69"/>
      <c r="M51" s="69"/>
      <c r="N51" s="69"/>
      <c r="O51" s="69"/>
      <c r="P51" s="70"/>
    </row>
    <row r="52" spans="1:16" s="30" customFormat="1" ht="24.95" customHeight="1" thickBot="1" x14ac:dyDescent="0.3">
      <c r="A52" s="66"/>
      <c r="B52" s="362" t="s">
        <v>115</v>
      </c>
      <c r="C52" s="363"/>
      <c r="D52" s="363"/>
      <c r="E52" s="363"/>
      <c r="F52" s="88"/>
      <c r="G52" s="88"/>
      <c r="H52" s="89">
        <f t="shared" si="4"/>
        <v>0</v>
      </c>
      <c r="I52" s="83" t="str">
        <f t="shared" si="5"/>
        <v>Sem alteração</v>
      </c>
      <c r="J52" s="67"/>
      <c r="K52" s="68"/>
      <c r="L52" s="69"/>
      <c r="M52" s="69"/>
      <c r="N52" s="69"/>
      <c r="O52" s="69"/>
      <c r="P52" s="70"/>
    </row>
    <row r="53" spans="1:16" s="30" customFormat="1" ht="24.95" customHeight="1" thickBot="1" x14ac:dyDescent="0.3">
      <c r="A53" s="66"/>
      <c r="B53" s="362" t="s">
        <v>116</v>
      </c>
      <c r="C53" s="363"/>
      <c r="D53" s="363"/>
      <c r="E53" s="363"/>
      <c r="F53" s="88"/>
      <c r="G53" s="88"/>
      <c r="H53" s="89">
        <f t="shared" si="4"/>
        <v>0</v>
      </c>
      <c r="I53" s="83" t="str">
        <f t="shared" si="5"/>
        <v>Sem alteração</v>
      </c>
      <c r="J53" s="67"/>
      <c r="K53" s="68"/>
      <c r="L53" s="69"/>
      <c r="M53" s="69"/>
      <c r="N53" s="69"/>
      <c r="O53" s="69"/>
      <c r="P53" s="70"/>
    </row>
    <row r="54" spans="1:16" s="30" customFormat="1" ht="24.95" customHeight="1" thickBot="1" x14ac:dyDescent="0.3">
      <c r="A54" s="66"/>
      <c r="B54" s="362" t="s">
        <v>117</v>
      </c>
      <c r="C54" s="363"/>
      <c r="D54" s="363"/>
      <c r="E54" s="363"/>
      <c r="F54" s="88"/>
      <c r="G54" s="88"/>
      <c r="H54" s="89">
        <f t="shared" si="4"/>
        <v>0</v>
      </c>
      <c r="I54" s="83" t="str">
        <f t="shared" si="5"/>
        <v>Sem alteração</v>
      </c>
      <c r="J54" s="67"/>
      <c r="K54" s="68"/>
      <c r="L54" s="69"/>
      <c r="M54" s="69"/>
      <c r="N54" s="69"/>
      <c r="O54" s="69"/>
      <c r="P54" s="70"/>
    </row>
    <row r="55" spans="1:16" s="30" customFormat="1" ht="24.95" customHeight="1" thickBot="1" x14ac:dyDescent="0.3">
      <c r="A55" s="66"/>
      <c r="B55" s="362" t="s">
        <v>118</v>
      </c>
      <c r="C55" s="363"/>
      <c r="D55" s="363"/>
      <c r="E55" s="363"/>
      <c r="F55" s="88"/>
      <c r="G55" s="88"/>
      <c r="H55" s="89">
        <f t="shared" si="4"/>
        <v>0</v>
      </c>
      <c r="I55" s="83" t="str">
        <f t="shared" si="5"/>
        <v>Sem alteração</v>
      </c>
      <c r="J55" s="67"/>
      <c r="K55" s="68"/>
      <c r="L55" s="69"/>
      <c r="M55" s="69"/>
      <c r="N55" s="69"/>
      <c r="O55" s="69"/>
      <c r="P55" s="70"/>
    </row>
    <row r="56" spans="1:16" s="30" customFormat="1" ht="24.95" customHeight="1" thickBot="1" x14ac:dyDescent="0.3">
      <c r="A56" s="66"/>
      <c r="B56" s="362" t="s">
        <v>119</v>
      </c>
      <c r="C56" s="363"/>
      <c r="D56" s="363"/>
      <c r="E56" s="363"/>
      <c r="F56" s="88"/>
      <c r="G56" s="88"/>
      <c r="H56" s="89">
        <f t="shared" si="4"/>
        <v>0</v>
      </c>
      <c r="I56" s="83" t="str">
        <f t="shared" si="5"/>
        <v>Sem alteração</v>
      </c>
      <c r="J56" s="67"/>
      <c r="K56" s="68"/>
      <c r="L56" s="69"/>
      <c r="M56" s="69"/>
      <c r="N56" s="69"/>
      <c r="O56" s="69"/>
      <c r="P56" s="70"/>
    </row>
    <row r="57" spans="1:16" s="30" customFormat="1" ht="24.95" customHeight="1" thickBot="1" x14ac:dyDescent="0.3">
      <c r="A57" s="66"/>
      <c r="B57" s="362" t="s">
        <v>112</v>
      </c>
      <c r="C57" s="363"/>
      <c r="D57" s="363"/>
      <c r="E57" s="363"/>
      <c r="F57" s="88"/>
      <c r="G57" s="88"/>
      <c r="H57" s="89">
        <f t="shared" si="4"/>
        <v>0</v>
      </c>
      <c r="I57" s="83" t="str">
        <f t="shared" si="5"/>
        <v>Sem alteração</v>
      </c>
      <c r="J57" s="67"/>
      <c r="K57" s="68"/>
      <c r="L57" s="69"/>
      <c r="M57" s="69"/>
      <c r="N57" s="69"/>
      <c r="O57" s="69"/>
      <c r="P57" s="70"/>
    </row>
    <row r="58" spans="1:16" s="30" customFormat="1" ht="24.95" customHeight="1" thickBot="1" x14ac:dyDescent="0.3">
      <c r="A58" s="66"/>
      <c r="B58" s="362" t="s">
        <v>113</v>
      </c>
      <c r="C58" s="363"/>
      <c r="D58" s="363"/>
      <c r="E58" s="363"/>
      <c r="F58" s="88"/>
      <c r="G58" s="88"/>
      <c r="H58" s="89">
        <f t="shared" si="4"/>
        <v>0</v>
      </c>
      <c r="I58" s="83" t="str">
        <f t="shared" si="5"/>
        <v>Sem alteração</v>
      </c>
      <c r="J58" s="67"/>
      <c r="K58" s="68"/>
      <c r="L58" s="69"/>
      <c r="M58" s="69"/>
      <c r="N58" s="69"/>
      <c r="O58" s="69"/>
      <c r="P58" s="70"/>
    </row>
    <row r="59" spans="1:16" s="30" customFormat="1" ht="24.95" customHeight="1" thickBot="1" x14ac:dyDescent="0.3">
      <c r="A59" s="66"/>
      <c r="B59" s="362" t="s">
        <v>120</v>
      </c>
      <c r="C59" s="363"/>
      <c r="D59" s="363"/>
      <c r="E59" s="363"/>
      <c r="F59" s="88"/>
      <c r="G59" s="88"/>
      <c r="H59" s="89">
        <f t="shared" si="4"/>
        <v>0</v>
      </c>
      <c r="I59" s="83" t="str">
        <f t="shared" si="5"/>
        <v>Sem alteração</v>
      </c>
      <c r="J59" s="67"/>
      <c r="K59" s="68"/>
      <c r="L59" s="69"/>
      <c r="M59" s="69"/>
      <c r="N59" s="69"/>
      <c r="O59" s="69"/>
      <c r="P59" s="70"/>
    </row>
    <row r="60" spans="1:16" s="30" customFormat="1" ht="24.95" customHeight="1" thickBot="1" x14ac:dyDescent="0.3">
      <c r="A60" s="66"/>
      <c r="B60" s="362" t="s">
        <v>121</v>
      </c>
      <c r="C60" s="363"/>
      <c r="D60" s="363"/>
      <c r="E60" s="363"/>
      <c r="F60" s="88"/>
      <c r="G60" s="88"/>
      <c r="H60" s="89">
        <f t="shared" si="4"/>
        <v>0</v>
      </c>
      <c r="I60" s="83" t="str">
        <f t="shared" si="5"/>
        <v>Sem alteração</v>
      </c>
      <c r="J60" s="67"/>
      <c r="K60" s="68"/>
      <c r="L60" s="69"/>
      <c r="M60" s="69"/>
      <c r="N60" s="69"/>
      <c r="O60" s="69"/>
      <c r="P60" s="70"/>
    </row>
    <row r="61" spans="1:16" s="30" customFormat="1" ht="24.95" customHeight="1" thickBot="1" x14ac:dyDescent="0.3">
      <c r="A61" s="66"/>
      <c r="B61" s="362" t="s">
        <v>122</v>
      </c>
      <c r="C61" s="363"/>
      <c r="D61" s="363"/>
      <c r="E61" s="363"/>
      <c r="F61" s="88"/>
      <c r="G61" s="88"/>
      <c r="H61" s="89">
        <f t="shared" si="4"/>
        <v>0</v>
      </c>
      <c r="I61" s="83" t="str">
        <f t="shared" si="5"/>
        <v>Sem alteração</v>
      </c>
      <c r="J61" s="67"/>
      <c r="K61" s="68"/>
      <c r="L61" s="69"/>
      <c r="M61" s="69"/>
      <c r="N61" s="69"/>
      <c r="O61" s="69"/>
      <c r="P61" s="70"/>
    </row>
    <row r="62" spans="1:16" s="30" customFormat="1" ht="24.95" customHeight="1" thickBot="1" x14ac:dyDescent="0.3">
      <c r="A62" s="66"/>
      <c r="B62" s="362" t="s">
        <v>123</v>
      </c>
      <c r="C62" s="363"/>
      <c r="D62" s="363"/>
      <c r="E62" s="363"/>
      <c r="F62" s="88"/>
      <c r="G62" s="88"/>
      <c r="H62" s="89">
        <f t="shared" si="4"/>
        <v>0</v>
      </c>
      <c r="I62" s="83" t="str">
        <f t="shared" si="5"/>
        <v>Sem alteração</v>
      </c>
      <c r="J62" s="67"/>
      <c r="K62" s="68"/>
      <c r="L62" s="69"/>
      <c r="M62" s="69"/>
      <c r="N62" s="69"/>
      <c r="O62" s="69"/>
      <c r="P62" s="70"/>
    </row>
    <row r="63" spans="1:16" s="30" customFormat="1" ht="24.95" customHeight="1" thickBot="1" x14ac:dyDescent="0.3">
      <c r="A63" s="66"/>
      <c r="B63" s="438" t="s">
        <v>124</v>
      </c>
      <c r="C63" s="439"/>
      <c r="D63" s="439"/>
      <c r="E63" s="439"/>
      <c r="F63" s="88"/>
      <c r="G63" s="88"/>
      <c r="H63" s="89">
        <f t="shared" si="4"/>
        <v>0</v>
      </c>
      <c r="I63" s="83" t="str">
        <f t="shared" si="5"/>
        <v>Sem alteração</v>
      </c>
      <c r="J63" s="67"/>
      <c r="K63" s="68"/>
      <c r="L63" s="69"/>
      <c r="M63" s="69"/>
      <c r="N63" s="69"/>
      <c r="O63" s="69"/>
      <c r="P63" s="70"/>
    </row>
    <row r="64" spans="1:16" ht="19.899999999999999" customHeight="1" x14ac:dyDescent="0.25">
      <c r="B64" s="446" t="s">
        <v>3</v>
      </c>
      <c r="C64" s="447"/>
      <c r="D64" s="447"/>
      <c r="E64" s="411"/>
      <c r="F64" s="157">
        <f>SUM(F50:F63)</f>
        <v>0</v>
      </c>
      <c r="G64" s="157">
        <f t="shared" ref="G64:H64" si="6">SUM(G50:G63)</f>
        <v>0</v>
      </c>
      <c r="H64" s="158">
        <f t="shared" si="6"/>
        <v>0</v>
      </c>
      <c r="I64" s="145" t="str">
        <f>_xlfn.IFS(H64=F64,"Sem alteração",F64=(G64*-1),"Excluído",AND(G64&lt;&gt;0,F64&lt;&gt;0),"Alterado",AND(G64&gt;0,F64=0),"Incluído")</f>
        <v>Sem alteração</v>
      </c>
    </row>
    <row r="65" spans="1:16" ht="15" customHeight="1" x14ac:dyDescent="0.25">
      <c r="B65" s="385"/>
      <c r="C65" s="386"/>
      <c r="D65" s="386"/>
      <c r="E65" s="386"/>
      <c r="F65" s="386"/>
      <c r="G65" s="386"/>
      <c r="H65" s="386"/>
      <c r="I65" s="387"/>
    </row>
    <row r="66" spans="1:16" ht="24.95" customHeight="1" x14ac:dyDescent="0.25">
      <c r="B66" s="379" t="s">
        <v>193</v>
      </c>
      <c r="C66" s="380"/>
      <c r="D66" s="380"/>
      <c r="E66" s="380"/>
      <c r="F66" s="380"/>
      <c r="G66" s="380"/>
      <c r="H66" s="380"/>
      <c r="I66" s="381"/>
    </row>
    <row r="67" spans="1:16" ht="30" customHeight="1" x14ac:dyDescent="0.25">
      <c r="B67" s="417" t="s">
        <v>10</v>
      </c>
      <c r="C67" s="418"/>
      <c r="D67" s="418"/>
      <c r="E67" s="418"/>
      <c r="F67" s="13" t="s">
        <v>81</v>
      </c>
      <c r="G67" s="13" t="s">
        <v>82</v>
      </c>
      <c r="H67" s="13" t="s">
        <v>83</v>
      </c>
      <c r="I67" s="49" t="s">
        <v>108</v>
      </c>
    </row>
    <row r="68" spans="1:16" ht="15" customHeight="1" thickBot="1" x14ac:dyDescent="0.3">
      <c r="B68" s="448" t="s">
        <v>64</v>
      </c>
      <c r="C68" s="449"/>
      <c r="D68" s="449"/>
      <c r="E68" s="449"/>
      <c r="F68" s="449"/>
      <c r="G68" s="449"/>
      <c r="H68" s="450"/>
      <c r="I68" s="451"/>
    </row>
    <row r="69" spans="1:16" s="30" customFormat="1" ht="24.95" customHeight="1" thickBot="1" x14ac:dyDescent="0.3">
      <c r="A69" s="66"/>
      <c r="B69" s="436" t="s">
        <v>126</v>
      </c>
      <c r="C69" s="437"/>
      <c r="D69" s="437"/>
      <c r="E69" s="437"/>
      <c r="F69" s="88"/>
      <c r="G69" s="88"/>
      <c r="H69" s="89">
        <f>F69+G69</f>
        <v>0</v>
      </c>
      <c r="I69" s="83" t="str">
        <f t="shared" ref="I69:I71" si="7">_xlfn.IFS(H69=F69,"Sem alteração",F69=(G69*-1),"Excluído",AND(G69&lt;&gt;0,F69&lt;&gt;0),"Alterado",AND(G69&gt;0,F69=0),"Incluído")</f>
        <v>Sem alteração</v>
      </c>
      <c r="J69" s="67"/>
      <c r="K69" s="68"/>
      <c r="L69" s="69"/>
      <c r="M69" s="69"/>
      <c r="N69" s="69"/>
      <c r="O69" s="69"/>
      <c r="P69" s="70"/>
    </row>
    <row r="70" spans="1:16" s="30" customFormat="1" ht="24.95" customHeight="1" thickBot="1" x14ac:dyDescent="0.3">
      <c r="A70" s="66"/>
      <c r="B70" s="436"/>
      <c r="C70" s="437"/>
      <c r="D70" s="437"/>
      <c r="E70" s="437"/>
      <c r="F70" s="88"/>
      <c r="G70" s="88"/>
      <c r="H70" s="89">
        <f>F70+G70</f>
        <v>0</v>
      </c>
      <c r="I70" s="83" t="str">
        <f t="shared" si="7"/>
        <v>Sem alteração</v>
      </c>
      <c r="J70" s="67"/>
      <c r="K70" s="68"/>
      <c r="L70" s="69"/>
      <c r="M70" s="69"/>
      <c r="N70" s="69"/>
      <c r="O70" s="69"/>
      <c r="P70" s="70"/>
    </row>
    <row r="71" spans="1:16" s="30" customFormat="1" ht="24.95" customHeight="1" thickBot="1" x14ac:dyDescent="0.3">
      <c r="A71" s="66"/>
      <c r="B71" s="436"/>
      <c r="C71" s="437"/>
      <c r="D71" s="437"/>
      <c r="E71" s="437"/>
      <c r="F71" s="88"/>
      <c r="G71" s="88"/>
      <c r="H71" s="89">
        <f>F71+G71</f>
        <v>0</v>
      </c>
      <c r="I71" s="83" t="str">
        <f t="shared" si="7"/>
        <v>Sem alteração</v>
      </c>
      <c r="J71" s="67"/>
      <c r="K71" s="68"/>
      <c r="L71" s="69"/>
      <c r="M71" s="69"/>
      <c r="N71" s="69"/>
      <c r="O71" s="69"/>
      <c r="P71" s="70"/>
    </row>
    <row r="72" spans="1:16" ht="20.100000000000001" customHeight="1" x14ac:dyDescent="0.25">
      <c r="B72" s="364" t="s">
        <v>4</v>
      </c>
      <c r="C72" s="365"/>
      <c r="D72" s="365"/>
      <c r="E72" s="365"/>
      <c r="F72" s="157">
        <f>SUM(F69:F71)</f>
        <v>0</v>
      </c>
      <c r="G72" s="157">
        <f>SUM(G69:G71)</f>
        <v>0</v>
      </c>
      <c r="H72" s="158">
        <f>SUM(H69:H71)</f>
        <v>0</v>
      </c>
      <c r="I72" s="145" t="str">
        <f>_xlfn.IFS(H72=F72,"Sem alteração",F72=(G72*-1),"Excluído",AND(G72&lt;&gt;0,F72&lt;&gt;0),"Alterado",AND(G72&gt;0,F72=0),"Incluído")</f>
        <v>Sem alteração</v>
      </c>
    </row>
    <row r="73" spans="1:16" ht="15" customHeight="1" x14ac:dyDescent="0.25">
      <c r="B73" s="385"/>
      <c r="C73" s="386"/>
      <c r="D73" s="386"/>
      <c r="E73" s="386"/>
      <c r="F73" s="386"/>
      <c r="G73" s="386"/>
      <c r="H73" s="386"/>
      <c r="I73" s="387"/>
    </row>
    <row r="74" spans="1:16" ht="24.95" customHeight="1" x14ac:dyDescent="0.25">
      <c r="B74" s="379" t="s">
        <v>194</v>
      </c>
      <c r="C74" s="380"/>
      <c r="D74" s="380"/>
      <c r="E74" s="380"/>
      <c r="F74" s="380"/>
      <c r="G74" s="380"/>
      <c r="H74" s="380"/>
      <c r="I74" s="381"/>
    </row>
    <row r="75" spans="1:16" ht="30" customHeight="1" thickBot="1" x14ac:dyDescent="0.3">
      <c r="B75" s="419" t="s">
        <v>10</v>
      </c>
      <c r="C75" s="420"/>
      <c r="D75" s="420"/>
      <c r="E75" s="420"/>
      <c r="F75" s="56" t="s">
        <v>81</v>
      </c>
      <c r="G75" s="56" t="s">
        <v>82</v>
      </c>
      <c r="H75" s="13" t="s">
        <v>83</v>
      </c>
      <c r="I75" s="57" t="s">
        <v>108</v>
      </c>
    </row>
    <row r="76" spans="1:16" s="30" customFormat="1" ht="20.100000000000001" customHeight="1" thickBot="1" x14ac:dyDescent="0.3">
      <c r="A76" s="66"/>
      <c r="B76" s="360"/>
      <c r="C76" s="361"/>
      <c r="D76" s="361"/>
      <c r="E76" s="361"/>
      <c r="F76" s="81"/>
      <c r="G76" s="81"/>
      <c r="H76" s="82">
        <f>F76+G76</f>
        <v>0</v>
      </c>
      <c r="I76" s="83" t="str">
        <f t="shared" ref="I76:I78" si="8">_xlfn.IFS(H76=F76,"Sem alteração",F76=(G76*-1),"Excluído",AND(G76&lt;&gt;0,F76&lt;&gt;0),"Alterado",AND(G76&gt;0,F76=0),"Incluído")</f>
        <v>Sem alteração</v>
      </c>
      <c r="J76" s="67"/>
      <c r="K76" s="68"/>
      <c r="L76" s="69"/>
      <c r="M76" s="69"/>
      <c r="N76" s="69"/>
      <c r="O76" s="69"/>
      <c r="P76" s="70"/>
    </row>
    <row r="77" spans="1:16" s="30" customFormat="1" ht="20.100000000000001" customHeight="1" thickBot="1" x14ac:dyDescent="0.3">
      <c r="A77" s="66"/>
      <c r="B77" s="360"/>
      <c r="C77" s="361"/>
      <c r="D77" s="361"/>
      <c r="E77" s="361"/>
      <c r="F77" s="81"/>
      <c r="G77" s="81"/>
      <c r="H77" s="82">
        <f>F77+G77</f>
        <v>0</v>
      </c>
      <c r="I77" s="83" t="str">
        <f t="shared" si="8"/>
        <v>Sem alteração</v>
      </c>
      <c r="J77" s="67"/>
      <c r="K77" s="68"/>
      <c r="L77" s="69"/>
      <c r="M77" s="69"/>
      <c r="N77" s="69"/>
      <c r="O77" s="69"/>
      <c r="P77" s="70"/>
    </row>
    <row r="78" spans="1:16" s="30" customFormat="1" ht="20.100000000000001" customHeight="1" thickBot="1" x14ac:dyDescent="0.3">
      <c r="A78" s="66"/>
      <c r="B78" s="360"/>
      <c r="C78" s="361"/>
      <c r="D78" s="361"/>
      <c r="E78" s="361"/>
      <c r="F78" s="81"/>
      <c r="G78" s="81"/>
      <c r="H78" s="82">
        <f>F78+G78</f>
        <v>0</v>
      </c>
      <c r="I78" s="83" t="str">
        <f t="shared" si="8"/>
        <v>Sem alteração</v>
      </c>
      <c r="J78" s="67"/>
      <c r="K78" s="68"/>
      <c r="L78" s="69"/>
      <c r="M78" s="69"/>
      <c r="N78" s="69"/>
      <c r="O78" s="69"/>
      <c r="P78" s="70"/>
    </row>
    <row r="79" spans="1:16" ht="20.100000000000001" customHeight="1" x14ac:dyDescent="0.25">
      <c r="B79" s="364" t="s">
        <v>5</v>
      </c>
      <c r="C79" s="365"/>
      <c r="D79" s="365"/>
      <c r="E79" s="365"/>
      <c r="F79" s="157">
        <f>SUM(F76:F78)</f>
        <v>0</v>
      </c>
      <c r="G79" s="157">
        <f>SUM(G76:G78)</f>
        <v>0</v>
      </c>
      <c r="H79" s="158">
        <f>SUM(H76:H78)</f>
        <v>0</v>
      </c>
      <c r="I79" s="145" t="str">
        <f>_xlfn.IFS(H79=F79,"Sem alteração",F79=(G79*-1),"Excluído",AND(G79&lt;&gt;0,F79&lt;&gt;0),"Alterado",AND(G79&gt;0,F79=0),"Incluído")</f>
        <v>Sem alteração</v>
      </c>
    </row>
    <row r="80" spans="1:16" ht="15" customHeight="1" x14ac:dyDescent="0.25">
      <c r="B80" s="385"/>
      <c r="C80" s="386"/>
      <c r="D80" s="386"/>
      <c r="E80" s="386"/>
      <c r="F80" s="386"/>
      <c r="G80" s="386"/>
      <c r="H80" s="386"/>
      <c r="I80" s="387"/>
    </row>
    <row r="81" spans="1:16" ht="24.95" customHeight="1" x14ac:dyDescent="0.25">
      <c r="B81" s="366" t="s">
        <v>195</v>
      </c>
      <c r="C81" s="367"/>
      <c r="D81" s="367"/>
      <c r="E81" s="367"/>
      <c r="F81" s="367"/>
      <c r="G81" s="367"/>
      <c r="H81" s="367"/>
      <c r="I81" s="368"/>
    </row>
    <row r="82" spans="1:16" ht="30" customHeight="1" x14ac:dyDescent="0.25">
      <c r="B82" s="417" t="s">
        <v>10</v>
      </c>
      <c r="C82" s="418"/>
      <c r="D82" s="418"/>
      <c r="E82" s="418"/>
      <c r="F82" s="13" t="s">
        <v>81</v>
      </c>
      <c r="G82" s="13" t="s">
        <v>82</v>
      </c>
      <c r="H82" s="13" t="s">
        <v>83</v>
      </c>
      <c r="I82" s="49" t="s">
        <v>108</v>
      </c>
    </row>
    <row r="83" spans="1:16" ht="15" customHeight="1" thickBot="1" x14ac:dyDescent="0.3">
      <c r="B83" s="369" t="s">
        <v>66</v>
      </c>
      <c r="C83" s="370"/>
      <c r="D83" s="370"/>
      <c r="E83" s="370"/>
      <c r="F83" s="370"/>
      <c r="G83" s="370"/>
      <c r="H83" s="371"/>
      <c r="I83" s="372"/>
    </row>
    <row r="84" spans="1:16" s="30" customFormat="1" ht="20.100000000000001" customHeight="1" thickBot="1" x14ac:dyDescent="0.3">
      <c r="A84" s="66"/>
      <c r="B84" s="360" t="s">
        <v>186</v>
      </c>
      <c r="C84" s="361"/>
      <c r="D84" s="361"/>
      <c r="E84" s="361"/>
      <c r="F84" s="88"/>
      <c r="G84" s="88"/>
      <c r="H84" s="89">
        <f t="shared" ref="H84:H86" si="9">F84+G84</f>
        <v>0</v>
      </c>
      <c r="I84" s="83" t="str">
        <f t="shared" ref="I84:I88" si="10">_xlfn.IFS(H84=F84,"Sem alteração",F84=(G84*-1),"Excluído",AND(G84&lt;&gt;0,F84&lt;&gt;0),"Alterado",AND(G84&gt;0,F84=0),"Incluído")</f>
        <v>Sem alteração</v>
      </c>
      <c r="J84" s="67"/>
      <c r="K84" s="68"/>
      <c r="L84" s="69"/>
      <c r="M84" s="69"/>
      <c r="N84" s="69"/>
      <c r="O84" s="69"/>
      <c r="P84" s="70"/>
    </row>
    <row r="85" spans="1:16" s="30" customFormat="1" ht="20.25" customHeight="1" thickBot="1" x14ac:dyDescent="0.3">
      <c r="A85" s="66"/>
      <c r="B85" s="382"/>
      <c r="C85" s="383"/>
      <c r="D85" s="383"/>
      <c r="E85" s="383"/>
      <c r="F85" s="88"/>
      <c r="G85" s="88"/>
      <c r="H85" s="89">
        <f t="shared" si="9"/>
        <v>0</v>
      </c>
      <c r="I85" s="83" t="str">
        <f t="shared" si="10"/>
        <v>Sem alteração</v>
      </c>
      <c r="J85" s="67"/>
      <c r="K85" s="68"/>
      <c r="L85" s="69"/>
      <c r="M85" s="69"/>
      <c r="N85" s="69"/>
      <c r="O85" s="69"/>
      <c r="P85" s="70"/>
    </row>
    <row r="86" spans="1:16" s="30" customFormat="1" ht="20.25" customHeight="1" thickBot="1" x14ac:dyDescent="0.3">
      <c r="A86" s="66"/>
      <c r="B86" s="382"/>
      <c r="C86" s="383"/>
      <c r="D86" s="383"/>
      <c r="E86" s="383"/>
      <c r="F86" s="88"/>
      <c r="G86" s="88"/>
      <c r="H86" s="89">
        <f t="shared" si="9"/>
        <v>0</v>
      </c>
      <c r="I86" s="83" t="str">
        <f t="shared" si="10"/>
        <v>Sem alteração</v>
      </c>
      <c r="J86" s="67"/>
      <c r="K86" s="68"/>
      <c r="L86" s="69"/>
      <c r="M86" s="69"/>
      <c r="N86" s="69"/>
      <c r="O86" s="69"/>
      <c r="P86" s="70"/>
    </row>
    <row r="87" spans="1:16" ht="20.100000000000001" customHeight="1" x14ac:dyDescent="0.25">
      <c r="B87" s="373" t="s">
        <v>61</v>
      </c>
      <c r="C87" s="374"/>
      <c r="D87" s="374"/>
      <c r="E87" s="375"/>
      <c r="F87" s="91">
        <f>SUM(F84:F86)</f>
        <v>0</v>
      </c>
      <c r="G87" s="91">
        <f>SUM(G84:G86)</f>
        <v>0</v>
      </c>
      <c r="H87" s="92">
        <f>SUM(H84:H86)</f>
        <v>0</v>
      </c>
      <c r="I87" s="83" t="str">
        <f t="shared" si="10"/>
        <v>Sem alteração</v>
      </c>
    </row>
    <row r="88" spans="1:16" ht="20.100000000000001" customHeight="1" x14ac:dyDescent="0.25">
      <c r="B88" s="376" t="s">
        <v>0</v>
      </c>
      <c r="C88" s="377"/>
      <c r="D88" s="377"/>
      <c r="E88" s="378"/>
      <c r="F88" s="93">
        <f>F87*0.2</f>
        <v>0</v>
      </c>
      <c r="G88" s="93">
        <f>G87*0.2</f>
        <v>0</v>
      </c>
      <c r="H88" s="94">
        <f t="shared" ref="H88" si="11">H87*20%</f>
        <v>0</v>
      </c>
      <c r="I88" s="83" t="str">
        <f t="shared" si="10"/>
        <v>Sem alteração</v>
      </c>
    </row>
    <row r="89" spans="1:16" ht="19.899999999999999" customHeight="1" x14ac:dyDescent="0.25">
      <c r="B89" s="409" t="s">
        <v>6</v>
      </c>
      <c r="C89" s="410"/>
      <c r="D89" s="410"/>
      <c r="E89" s="440"/>
      <c r="F89" s="158">
        <f>F87+F88</f>
        <v>0</v>
      </c>
      <c r="G89" s="158">
        <f>G87+G88</f>
        <v>0</v>
      </c>
      <c r="H89" s="158">
        <f t="shared" ref="H89" si="12">H87+H88</f>
        <v>0</v>
      </c>
      <c r="I89" s="145" t="str">
        <f>_xlfn.IFS(H89=F89,"Sem alteração",F89=(G89*-1),"Excluído",AND(G89&lt;&gt;0,F89&lt;&gt;0),"Alterado",AND(G89&gt;0,F89=0),"Incluído")</f>
        <v>Sem alteração</v>
      </c>
    </row>
    <row r="90" spans="1:16" s="5" customFormat="1" ht="15" customHeight="1" x14ac:dyDescent="0.25">
      <c r="A90" s="11"/>
      <c r="B90" s="50"/>
      <c r="C90" s="12"/>
      <c r="D90" s="12"/>
      <c r="E90" s="12"/>
      <c r="F90" s="12"/>
      <c r="G90" s="12"/>
      <c r="H90" s="9"/>
      <c r="I90" s="51"/>
      <c r="J90" s="24"/>
      <c r="K90" s="21"/>
      <c r="L90" s="22"/>
      <c r="M90" s="22"/>
      <c r="N90" s="22"/>
      <c r="O90" s="22"/>
      <c r="P90" s="17"/>
    </row>
    <row r="91" spans="1:16" ht="30" customHeight="1" x14ac:dyDescent="0.25">
      <c r="B91" s="391" t="s">
        <v>196</v>
      </c>
      <c r="C91" s="392"/>
      <c r="D91" s="392"/>
      <c r="E91" s="392"/>
      <c r="F91" s="392"/>
      <c r="G91" s="392"/>
      <c r="H91" s="392"/>
      <c r="I91" s="393"/>
    </row>
    <row r="92" spans="1:16" ht="30" customHeight="1" thickBot="1" x14ac:dyDescent="0.3">
      <c r="B92" s="419" t="s">
        <v>10</v>
      </c>
      <c r="C92" s="420"/>
      <c r="D92" s="420"/>
      <c r="E92" s="420"/>
      <c r="F92" s="56" t="s">
        <v>81</v>
      </c>
      <c r="G92" s="56" t="s">
        <v>82</v>
      </c>
      <c r="H92" s="13" t="s">
        <v>83</v>
      </c>
      <c r="I92" s="57" t="s">
        <v>108</v>
      </c>
    </row>
    <row r="93" spans="1:16" s="30" customFormat="1" ht="20.100000000000001" customHeight="1" thickBot="1" x14ac:dyDescent="0.3">
      <c r="A93" s="66"/>
      <c r="B93" s="384"/>
      <c r="C93" s="185"/>
      <c r="D93" s="185"/>
      <c r="E93" s="185"/>
      <c r="F93" s="95"/>
      <c r="G93" s="95"/>
      <c r="H93" s="82">
        <f>F93+G93</f>
        <v>0</v>
      </c>
      <c r="I93" s="83" t="str">
        <f t="shared" ref="I93:I95" si="13">_xlfn.IFS(H93=F93,"Sem alteração",F93=(G93*-1),"Excluído",AND(G93&lt;&gt;0,F93&lt;&gt;0),"Alterado",AND(G93&gt;0,F93=0),"Incluído")</f>
        <v>Sem alteração</v>
      </c>
      <c r="J93" s="67"/>
      <c r="K93" s="68"/>
      <c r="L93" s="69"/>
      <c r="M93" s="69"/>
      <c r="N93" s="69"/>
      <c r="O93" s="69"/>
      <c r="P93" s="70"/>
    </row>
    <row r="94" spans="1:16" s="30" customFormat="1" ht="20.100000000000001" customHeight="1" thickBot="1" x14ac:dyDescent="0.3">
      <c r="A94" s="66"/>
      <c r="B94" s="384"/>
      <c r="C94" s="185"/>
      <c r="D94" s="185"/>
      <c r="E94" s="185"/>
      <c r="F94" s="95"/>
      <c r="G94" s="95"/>
      <c r="H94" s="82">
        <f>F94+G94</f>
        <v>0</v>
      </c>
      <c r="I94" s="83" t="str">
        <f t="shared" si="13"/>
        <v>Sem alteração</v>
      </c>
      <c r="J94" s="67"/>
      <c r="K94" s="68"/>
      <c r="L94" s="69"/>
      <c r="M94" s="69"/>
      <c r="N94" s="69"/>
      <c r="O94" s="69"/>
      <c r="P94" s="70"/>
    </row>
    <row r="95" spans="1:16" s="30" customFormat="1" ht="20.100000000000001" customHeight="1" thickBot="1" x14ac:dyDescent="0.3">
      <c r="A95" s="66"/>
      <c r="B95" s="384"/>
      <c r="C95" s="185"/>
      <c r="D95" s="185"/>
      <c r="E95" s="185"/>
      <c r="F95" s="95"/>
      <c r="G95" s="95"/>
      <c r="H95" s="82">
        <f>F95+G95</f>
        <v>0</v>
      </c>
      <c r="I95" s="83" t="str">
        <f t="shared" si="13"/>
        <v>Sem alteração</v>
      </c>
      <c r="J95" s="67"/>
      <c r="K95" s="68"/>
      <c r="L95" s="69"/>
      <c r="M95" s="69"/>
      <c r="N95" s="69"/>
      <c r="O95" s="69"/>
      <c r="P95" s="70"/>
    </row>
    <row r="96" spans="1:16" ht="19.899999999999999" customHeight="1" x14ac:dyDescent="0.25">
      <c r="B96" s="364" t="s">
        <v>7</v>
      </c>
      <c r="C96" s="365"/>
      <c r="D96" s="365"/>
      <c r="E96" s="365"/>
      <c r="F96" s="157">
        <f>SUM(F93:F95)</f>
        <v>0</v>
      </c>
      <c r="G96" s="157">
        <f>SUM(G93:G95)</f>
        <v>0</v>
      </c>
      <c r="H96" s="158">
        <f>SUM(H93:H95)</f>
        <v>0</v>
      </c>
      <c r="I96" s="145" t="str">
        <f>_xlfn.IFS(H96=F96,"Sem alteração",F96=(G96*-1),"Excluído",AND(G96&lt;&gt;0,F96&lt;&gt;0),"Alterado",AND(G96&gt;0,F96=0),"Incluído")</f>
        <v>Sem alteração</v>
      </c>
    </row>
    <row r="97" spans="1:16" x14ac:dyDescent="0.25">
      <c r="B97" s="52"/>
      <c r="I97" s="53"/>
    </row>
    <row r="98" spans="1:16" ht="30" customHeight="1" x14ac:dyDescent="0.25">
      <c r="B98" s="379" t="s">
        <v>197</v>
      </c>
      <c r="C98" s="380"/>
      <c r="D98" s="380"/>
      <c r="E98" s="380"/>
      <c r="F98" s="380"/>
      <c r="G98" s="380"/>
      <c r="H98" s="380"/>
      <c r="I98" s="381"/>
    </row>
    <row r="99" spans="1:16" ht="30" customHeight="1" x14ac:dyDescent="0.25">
      <c r="B99" s="417" t="s">
        <v>10</v>
      </c>
      <c r="C99" s="418"/>
      <c r="D99" s="418"/>
      <c r="E99" s="418"/>
      <c r="F99" s="13" t="s">
        <v>81</v>
      </c>
      <c r="G99" s="13" t="s">
        <v>82</v>
      </c>
      <c r="H99" s="13" t="s">
        <v>83</v>
      </c>
      <c r="I99" s="49" t="s">
        <v>108</v>
      </c>
    </row>
    <row r="100" spans="1:16" ht="15" customHeight="1" thickBot="1" x14ac:dyDescent="0.3">
      <c r="B100" s="441" t="s">
        <v>66</v>
      </c>
      <c r="C100" s="442"/>
      <c r="D100" s="442"/>
      <c r="E100" s="442"/>
      <c r="F100" s="442"/>
      <c r="G100" s="442"/>
      <c r="H100" s="443"/>
      <c r="I100" s="444"/>
    </row>
    <row r="101" spans="1:16" s="30" customFormat="1" ht="20.100000000000001" customHeight="1" thickBot="1" x14ac:dyDescent="0.3">
      <c r="A101" s="66"/>
      <c r="B101" s="360"/>
      <c r="C101" s="361"/>
      <c r="D101" s="361"/>
      <c r="E101" s="361"/>
      <c r="F101" s="88"/>
      <c r="G101" s="88"/>
      <c r="H101" s="89">
        <f t="shared" ref="H101" si="14">F101+G101</f>
        <v>0</v>
      </c>
      <c r="I101" s="83" t="str">
        <f t="shared" ref="I101:I103" si="15">_xlfn.IFS(H101=F101,"Sem alteração",F101=(G101*-1),"Excluído",AND(G101&lt;&gt;0,F101&lt;&gt;0),"Alterado",AND(G101&gt;0,F101=0),"Incluído")</f>
        <v>Sem alteração</v>
      </c>
      <c r="J101" s="77"/>
      <c r="K101" s="78"/>
      <c r="L101" s="78"/>
      <c r="M101" s="78"/>
      <c r="N101" s="78"/>
      <c r="O101" s="69"/>
      <c r="P101" s="70"/>
    </row>
    <row r="102" spans="1:16" s="30" customFormat="1" ht="20.100000000000001" customHeight="1" thickBot="1" x14ac:dyDescent="0.3">
      <c r="A102" s="66"/>
      <c r="B102" s="360"/>
      <c r="C102" s="361"/>
      <c r="D102" s="361"/>
      <c r="E102" s="361"/>
      <c r="F102" s="88"/>
      <c r="G102" s="88"/>
      <c r="H102" s="89">
        <f t="shared" ref="H102" si="16">F102+G102</f>
        <v>0</v>
      </c>
      <c r="I102" s="83" t="str">
        <f t="shared" si="15"/>
        <v>Sem alteração</v>
      </c>
      <c r="J102" s="77"/>
      <c r="K102" s="78"/>
      <c r="L102" s="78"/>
      <c r="M102" s="78"/>
      <c r="N102" s="78"/>
      <c r="O102" s="69"/>
      <c r="P102" s="70"/>
    </row>
    <row r="103" spans="1:16" s="30" customFormat="1" ht="20.100000000000001" customHeight="1" thickBot="1" x14ac:dyDescent="0.3">
      <c r="A103" s="66"/>
      <c r="B103" s="360"/>
      <c r="C103" s="361"/>
      <c r="D103" s="361"/>
      <c r="E103" s="361"/>
      <c r="F103" s="88"/>
      <c r="G103" s="88"/>
      <c r="H103" s="89">
        <f t="shared" ref="H103" si="17">F103+G103</f>
        <v>0</v>
      </c>
      <c r="I103" s="83" t="str">
        <f t="shared" si="15"/>
        <v>Sem alteração</v>
      </c>
      <c r="J103" s="77"/>
      <c r="K103" s="78"/>
      <c r="L103" s="78"/>
      <c r="M103" s="78"/>
      <c r="N103" s="78"/>
      <c r="O103" s="69"/>
      <c r="P103" s="70"/>
    </row>
    <row r="104" spans="1:16" ht="19.899999999999999" customHeight="1" x14ac:dyDescent="0.25">
      <c r="B104" s="364" t="s">
        <v>8</v>
      </c>
      <c r="C104" s="365"/>
      <c r="D104" s="365"/>
      <c r="E104" s="365"/>
      <c r="F104" s="157">
        <f>SUM(F101:F103)</f>
        <v>0</v>
      </c>
      <c r="G104" s="157">
        <f>SUM(G101:G103)</f>
        <v>0</v>
      </c>
      <c r="H104" s="158">
        <f>SUM(H101:H103)</f>
        <v>0</v>
      </c>
      <c r="I104" s="145" t="str">
        <f>_xlfn.IFS(H104=F104,"Sem alteração",F104=(G104*-1),"Excluído",AND(G104&lt;&gt;0,F104&lt;&gt;0),"Alterado",AND(G104&gt;0,F104=0),"Incluído")</f>
        <v>Sem alteração</v>
      </c>
      <c r="J104" s="26"/>
      <c r="K104" s="23"/>
      <c r="L104" s="23"/>
      <c r="M104" s="23"/>
      <c r="N104" s="23"/>
    </row>
    <row r="105" spans="1:16" s="5" customFormat="1" ht="15" customHeight="1" x14ac:dyDescent="0.25">
      <c r="A105" s="11"/>
      <c r="B105" s="50"/>
      <c r="C105" s="12"/>
      <c r="D105" s="12"/>
      <c r="E105" s="12"/>
      <c r="F105" s="12"/>
      <c r="G105" s="12"/>
      <c r="H105" s="9"/>
      <c r="I105" s="51"/>
      <c r="J105" s="24"/>
      <c r="K105" s="21"/>
      <c r="L105" s="22"/>
      <c r="M105" s="22"/>
      <c r="N105" s="22"/>
      <c r="O105" s="22"/>
      <c r="P105" s="17"/>
    </row>
    <row r="106" spans="1:16" ht="30" customHeight="1" x14ac:dyDescent="0.25">
      <c r="B106" s="379" t="s">
        <v>198</v>
      </c>
      <c r="C106" s="380"/>
      <c r="D106" s="380"/>
      <c r="E106" s="380"/>
      <c r="F106" s="380"/>
      <c r="G106" s="380"/>
      <c r="H106" s="380"/>
      <c r="I106" s="381"/>
    </row>
    <row r="107" spans="1:16" ht="30" customHeight="1" thickBot="1" x14ac:dyDescent="0.3">
      <c r="B107" s="419" t="s">
        <v>10</v>
      </c>
      <c r="C107" s="420"/>
      <c r="D107" s="420"/>
      <c r="E107" s="420"/>
      <c r="F107" s="56" t="s">
        <v>81</v>
      </c>
      <c r="G107" s="56" t="s">
        <v>82</v>
      </c>
      <c r="H107" s="13" t="s">
        <v>83</v>
      </c>
      <c r="I107" s="57" t="s">
        <v>108</v>
      </c>
    </row>
    <row r="108" spans="1:16" s="30" customFormat="1" ht="20.100000000000001" customHeight="1" thickBot="1" x14ac:dyDescent="0.3">
      <c r="A108" s="66"/>
      <c r="B108" s="360"/>
      <c r="C108" s="361"/>
      <c r="D108" s="361"/>
      <c r="E108" s="361"/>
      <c r="F108" s="81"/>
      <c r="G108" s="81"/>
      <c r="H108" s="82">
        <f>F108+G108</f>
        <v>0</v>
      </c>
      <c r="I108" s="83" t="str">
        <f t="shared" ref="I108:I110" si="18">_xlfn.IFS(H108=F108,"Sem alteração",F108=(G108*-1),"Excluído",AND(G108&lt;&gt;0,F108&lt;&gt;0),"Alterado",AND(G108&gt;0,F108=0),"Incluído")</f>
        <v>Sem alteração</v>
      </c>
      <c r="J108" s="67"/>
      <c r="K108" s="68"/>
      <c r="L108" s="69"/>
      <c r="M108" s="69"/>
      <c r="N108" s="69"/>
      <c r="O108" s="69"/>
      <c r="P108" s="70"/>
    </row>
    <row r="109" spans="1:16" s="30" customFormat="1" ht="20.100000000000001" customHeight="1" thickBot="1" x14ac:dyDescent="0.3">
      <c r="A109" s="66"/>
      <c r="B109" s="360"/>
      <c r="C109" s="361"/>
      <c r="D109" s="361"/>
      <c r="E109" s="361"/>
      <c r="F109" s="81"/>
      <c r="G109" s="81"/>
      <c r="H109" s="82">
        <f t="shared" ref="H109:H110" si="19">F109+G109</f>
        <v>0</v>
      </c>
      <c r="I109" s="83" t="str">
        <f t="shared" si="18"/>
        <v>Sem alteração</v>
      </c>
      <c r="J109" s="67"/>
      <c r="K109" s="68"/>
      <c r="L109" s="69"/>
      <c r="M109" s="69"/>
      <c r="N109" s="69"/>
      <c r="O109" s="69"/>
      <c r="P109" s="70"/>
    </row>
    <row r="110" spans="1:16" s="30" customFormat="1" ht="20.100000000000001" customHeight="1" thickBot="1" x14ac:dyDescent="0.3">
      <c r="A110" s="66"/>
      <c r="B110" s="360"/>
      <c r="C110" s="361"/>
      <c r="D110" s="361"/>
      <c r="E110" s="361"/>
      <c r="F110" s="81"/>
      <c r="G110" s="81"/>
      <c r="H110" s="82">
        <f t="shared" si="19"/>
        <v>0</v>
      </c>
      <c r="I110" s="83" t="str">
        <f t="shared" si="18"/>
        <v>Sem alteração</v>
      </c>
      <c r="J110" s="67"/>
      <c r="K110" s="68"/>
      <c r="L110" s="69"/>
      <c r="M110" s="69"/>
      <c r="N110" s="69"/>
      <c r="O110" s="69"/>
      <c r="P110" s="70"/>
    </row>
    <row r="111" spans="1:16" ht="19.899999999999999" customHeight="1" x14ac:dyDescent="0.25">
      <c r="B111" s="388" t="s">
        <v>9</v>
      </c>
      <c r="C111" s="389"/>
      <c r="D111" s="389"/>
      <c r="E111" s="390"/>
      <c r="F111" s="157">
        <f>SUM(F108:F110)</f>
        <v>0</v>
      </c>
      <c r="G111" s="157">
        <f>SUM(G108:G110)</f>
        <v>0</v>
      </c>
      <c r="H111" s="158">
        <f>SUM(H108:H110)</f>
        <v>0</v>
      </c>
      <c r="I111" s="145" t="str">
        <f>_xlfn.IFS(H111=F111,"Sem alteração",F111=(G111*-1),"Excluído",AND(G111&lt;&gt;0,F111&lt;&gt;0),"Alterado",AND(G111&gt;0,F111=0),"Incluído")</f>
        <v>Sem alteração</v>
      </c>
    </row>
    <row r="112" spans="1:16" ht="15" customHeight="1" x14ac:dyDescent="0.25">
      <c r="B112" s="385"/>
      <c r="C112" s="386"/>
      <c r="D112" s="386"/>
      <c r="E112" s="386"/>
      <c r="F112" s="386"/>
      <c r="G112" s="386"/>
      <c r="H112" s="386"/>
      <c r="I112" s="387"/>
    </row>
    <row r="113" spans="1:16" ht="30" customHeight="1" x14ac:dyDescent="0.25">
      <c r="B113" s="391" t="s">
        <v>199</v>
      </c>
      <c r="C113" s="392"/>
      <c r="D113" s="392"/>
      <c r="E113" s="392"/>
      <c r="F113" s="392"/>
      <c r="G113" s="392"/>
      <c r="H113" s="392"/>
      <c r="I113" s="393"/>
    </row>
    <row r="114" spans="1:16" ht="30" customHeight="1" x14ac:dyDescent="0.25">
      <c r="B114" s="417" t="s">
        <v>10</v>
      </c>
      <c r="C114" s="418"/>
      <c r="D114" s="418"/>
      <c r="E114" s="418"/>
      <c r="F114" s="13" t="s">
        <v>81</v>
      </c>
      <c r="G114" s="13" t="s">
        <v>82</v>
      </c>
      <c r="H114" s="13" t="s">
        <v>83</v>
      </c>
      <c r="I114" s="49" t="s">
        <v>108</v>
      </c>
    </row>
    <row r="115" spans="1:16" ht="15" customHeight="1" thickBot="1" x14ac:dyDescent="0.3">
      <c r="B115" s="369" t="s">
        <v>65</v>
      </c>
      <c r="C115" s="370"/>
      <c r="D115" s="370"/>
      <c r="E115" s="370"/>
      <c r="F115" s="370"/>
      <c r="G115" s="370"/>
      <c r="H115" s="371"/>
      <c r="I115" s="372"/>
    </row>
    <row r="116" spans="1:16" s="30" customFormat="1" ht="20.100000000000001" customHeight="1" thickBot="1" x14ac:dyDescent="0.3">
      <c r="A116" s="66"/>
      <c r="B116" s="394"/>
      <c r="C116" s="395"/>
      <c r="D116" s="395"/>
      <c r="E116" s="395"/>
      <c r="F116" s="81"/>
      <c r="G116" s="81"/>
      <c r="H116" s="82">
        <f>F116+G116</f>
        <v>0</v>
      </c>
      <c r="I116" s="83" t="str">
        <f t="shared" ref="I116:I118" si="20">_xlfn.IFS(H116=F116,"Sem alteração",F116=(G116*-1),"Excluído",AND(G116&lt;&gt;0,F116&lt;&gt;0),"Alterado",AND(G116&gt;0,F116=0),"Incluído")</f>
        <v>Sem alteração</v>
      </c>
      <c r="J116" s="67"/>
      <c r="K116" s="68"/>
      <c r="L116" s="69"/>
      <c r="M116" s="69"/>
      <c r="N116" s="69"/>
      <c r="O116" s="69"/>
      <c r="P116" s="70"/>
    </row>
    <row r="117" spans="1:16" s="30" customFormat="1" ht="20.100000000000001" customHeight="1" thickBot="1" x14ac:dyDescent="0.3">
      <c r="A117" s="66"/>
      <c r="B117" s="394"/>
      <c r="C117" s="395"/>
      <c r="D117" s="395"/>
      <c r="E117" s="395"/>
      <c r="F117" s="81"/>
      <c r="G117" s="81"/>
      <c r="H117" s="82">
        <f>F117+G117</f>
        <v>0</v>
      </c>
      <c r="I117" s="83" t="str">
        <f t="shared" si="20"/>
        <v>Sem alteração</v>
      </c>
      <c r="J117" s="67"/>
      <c r="K117" s="68"/>
      <c r="L117" s="69"/>
      <c r="M117" s="69"/>
      <c r="N117" s="69"/>
      <c r="O117" s="69"/>
      <c r="P117" s="70"/>
    </row>
    <row r="118" spans="1:16" s="30" customFormat="1" ht="20.100000000000001" customHeight="1" thickBot="1" x14ac:dyDescent="0.3">
      <c r="A118" s="66"/>
      <c r="B118" s="394"/>
      <c r="C118" s="395"/>
      <c r="D118" s="395"/>
      <c r="E118" s="395"/>
      <c r="F118" s="81"/>
      <c r="G118" s="81"/>
      <c r="H118" s="82">
        <f>F118+G118</f>
        <v>0</v>
      </c>
      <c r="I118" s="83" t="str">
        <f t="shared" si="20"/>
        <v>Sem alteração</v>
      </c>
      <c r="J118" s="67"/>
      <c r="K118" s="68"/>
      <c r="L118" s="69"/>
      <c r="M118" s="69"/>
      <c r="N118" s="69"/>
      <c r="O118" s="69"/>
      <c r="P118" s="70"/>
    </row>
    <row r="119" spans="1:16" ht="20.100000000000001" customHeight="1" x14ac:dyDescent="0.25">
      <c r="B119" s="364" t="s">
        <v>68</v>
      </c>
      <c r="C119" s="365"/>
      <c r="D119" s="365"/>
      <c r="E119" s="365"/>
      <c r="F119" s="158">
        <f>SUM(F116:F118)</f>
        <v>0</v>
      </c>
      <c r="G119" s="158">
        <f>SUM(G116:G118)</f>
        <v>0</v>
      </c>
      <c r="H119" s="158">
        <f>SUM(H116:H118)</f>
        <v>0</v>
      </c>
      <c r="I119" s="145" t="str">
        <f>_xlfn.IFS(H119=F119,"Sem alteração",F119=(G119*-1),"Excluído",AND(G119&lt;&gt;0,F119&lt;&gt;0),"Alterado",AND(G119&gt;0,F119=0),"Incluído")</f>
        <v>Sem alteração</v>
      </c>
    </row>
    <row r="120" spans="1:16" ht="15" customHeight="1" x14ac:dyDescent="0.25">
      <c r="B120" s="52"/>
      <c r="I120" s="53"/>
    </row>
    <row r="121" spans="1:16" ht="30" customHeight="1" x14ac:dyDescent="0.25">
      <c r="B121" s="379" t="s">
        <v>200</v>
      </c>
      <c r="C121" s="380"/>
      <c r="D121" s="380"/>
      <c r="E121" s="380"/>
      <c r="F121" s="380"/>
      <c r="G121" s="380"/>
      <c r="H121" s="380"/>
      <c r="I121" s="381"/>
    </row>
    <row r="122" spans="1:16" ht="30" customHeight="1" x14ac:dyDescent="0.25">
      <c r="B122" s="417" t="s">
        <v>10</v>
      </c>
      <c r="C122" s="418"/>
      <c r="D122" s="418"/>
      <c r="E122" s="418"/>
      <c r="F122" s="13" t="s">
        <v>81</v>
      </c>
      <c r="G122" s="13" t="s">
        <v>82</v>
      </c>
      <c r="H122" s="13" t="s">
        <v>83</v>
      </c>
      <c r="I122" s="49" t="s">
        <v>108</v>
      </c>
    </row>
    <row r="123" spans="1:16" ht="15" customHeight="1" thickBot="1" x14ac:dyDescent="0.3">
      <c r="B123" s="400" t="s">
        <v>63</v>
      </c>
      <c r="C123" s="401"/>
      <c r="D123" s="401"/>
      <c r="E123" s="401"/>
      <c r="F123" s="401"/>
      <c r="G123" s="401"/>
      <c r="H123" s="402"/>
      <c r="I123" s="403"/>
    </row>
    <row r="124" spans="1:16" s="30" customFormat="1" ht="24.95" customHeight="1" thickBot="1" x14ac:dyDescent="0.3">
      <c r="A124" s="66"/>
      <c r="B124" s="396" t="s">
        <v>125</v>
      </c>
      <c r="C124" s="397"/>
      <c r="D124" s="397"/>
      <c r="E124" s="397"/>
      <c r="F124" s="81"/>
      <c r="G124" s="81"/>
      <c r="H124" s="82">
        <f>F124+G124</f>
        <v>0</v>
      </c>
      <c r="I124" s="83" t="str">
        <f t="shared" ref="I124:I144" si="21">_xlfn.IFS(H124=F124,"Sem alteração",F124=(G124*-1),"Excluído",AND(G124&lt;&gt;0,F124&lt;&gt;0),"Alterado",AND(G124&gt;0,F124=0),"Incluído")</f>
        <v>Sem alteração</v>
      </c>
      <c r="J124" s="67"/>
      <c r="K124" s="79"/>
      <c r="L124" s="69"/>
      <c r="M124" s="69"/>
      <c r="N124" s="69"/>
      <c r="O124" s="69"/>
      <c r="P124" s="70"/>
    </row>
    <row r="125" spans="1:16" s="30" customFormat="1" ht="24.95" customHeight="1" thickBot="1" x14ac:dyDescent="0.3">
      <c r="A125" s="66"/>
      <c r="B125" s="398" t="s">
        <v>42</v>
      </c>
      <c r="C125" s="399"/>
      <c r="D125" s="399"/>
      <c r="E125" s="399"/>
      <c r="F125" s="81"/>
      <c r="G125" s="81"/>
      <c r="H125" s="82">
        <f t="shared" ref="H125:H144" si="22">F125+G125</f>
        <v>0</v>
      </c>
      <c r="I125" s="83" t="str">
        <f t="shared" si="21"/>
        <v>Sem alteração</v>
      </c>
      <c r="J125" s="67"/>
      <c r="K125" s="79" t="s">
        <v>62</v>
      </c>
      <c r="L125" s="69"/>
      <c r="M125" s="69"/>
      <c r="N125" s="69"/>
      <c r="O125" s="69"/>
      <c r="P125" s="70"/>
    </row>
    <row r="126" spans="1:16" s="30" customFormat="1" ht="24.95" customHeight="1" thickBot="1" x14ac:dyDescent="0.3">
      <c r="A126" s="66"/>
      <c r="B126" s="396" t="s">
        <v>43</v>
      </c>
      <c r="C126" s="397"/>
      <c r="D126" s="397"/>
      <c r="E126" s="397"/>
      <c r="F126" s="81"/>
      <c r="G126" s="81"/>
      <c r="H126" s="82">
        <f t="shared" si="22"/>
        <v>0</v>
      </c>
      <c r="I126" s="83" t="str">
        <f t="shared" si="21"/>
        <v>Sem alteração</v>
      </c>
      <c r="J126" s="67"/>
      <c r="K126" s="80"/>
      <c r="L126" s="69"/>
      <c r="M126" s="69"/>
      <c r="N126" s="69"/>
      <c r="O126" s="69"/>
      <c r="P126" s="70"/>
    </row>
    <row r="127" spans="1:16" s="30" customFormat="1" ht="24.95" customHeight="1" thickBot="1" x14ac:dyDescent="0.3">
      <c r="A127" s="66"/>
      <c r="B127" s="398" t="s">
        <v>44</v>
      </c>
      <c r="C127" s="399"/>
      <c r="D127" s="399"/>
      <c r="E127" s="399"/>
      <c r="F127" s="81"/>
      <c r="G127" s="81"/>
      <c r="H127" s="82">
        <f t="shared" si="22"/>
        <v>0</v>
      </c>
      <c r="I127" s="83" t="str">
        <f t="shared" si="21"/>
        <v>Sem alteração</v>
      </c>
      <c r="J127" s="67"/>
      <c r="K127" s="79"/>
      <c r="L127" s="69"/>
      <c r="M127" s="69"/>
      <c r="N127" s="69"/>
      <c r="O127" s="69"/>
      <c r="P127" s="70"/>
    </row>
    <row r="128" spans="1:16" s="30" customFormat="1" ht="24.95" customHeight="1" thickBot="1" x14ac:dyDescent="0.3">
      <c r="A128" s="66"/>
      <c r="B128" s="398" t="s">
        <v>45</v>
      </c>
      <c r="C128" s="399"/>
      <c r="D128" s="399"/>
      <c r="E128" s="399"/>
      <c r="F128" s="81"/>
      <c r="G128" s="81"/>
      <c r="H128" s="82">
        <f t="shared" si="22"/>
        <v>0</v>
      </c>
      <c r="I128" s="83" t="str">
        <f t="shared" si="21"/>
        <v>Sem alteração</v>
      </c>
      <c r="J128" s="67"/>
      <c r="K128" s="68"/>
      <c r="L128" s="69"/>
      <c r="M128" s="69"/>
      <c r="N128" s="69"/>
      <c r="O128" s="69"/>
      <c r="P128" s="70"/>
    </row>
    <row r="129" spans="1:16" s="30" customFormat="1" ht="24.95" customHeight="1" thickBot="1" x14ac:dyDescent="0.3">
      <c r="A129" s="66"/>
      <c r="B129" s="398" t="s">
        <v>46</v>
      </c>
      <c r="C129" s="399"/>
      <c r="D129" s="399"/>
      <c r="E129" s="399"/>
      <c r="F129" s="81"/>
      <c r="G129" s="81"/>
      <c r="H129" s="82">
        <f t="shared" si="22"/>
        <v>0</v>
      </c>
      <c r="I129" s="83" t="str">
        <f t="shared" si="21"/>
        <v>Sem alteração</v>
      </c>
      <c r="J129" s="67"/>
      <c r="K129" s="68"/>
      <c r="L129" s="69"/>
      <c r="M129" s="69"/>
      <c r="N129" s="69"/>
      <c r="O129" s="69"/>
      <c r="P129" s="70"/>
    </row>
    <row r="130" spans="1:16" s="30" customFormat="1" ht="24.95" customHeight="1" thickBot="1" x14ac:dyDescent="0.3">
      <c r="A130" s="66"/>
      <c r="B130" s="398" t="s">
        <v>47</v>
      </c>
      <c r="C130" s="399"/>
      <c r="D130" s="399"/>
      <c r="E130" s="399"/>
      <c r="F130" s="81"/>
      <c r="G130" s="81"/>
      <c r="H130" s="82">
        <f t="shared" si="22"/>
        <v>0</v>
      </c>
      <c r="I130" s="83" t="str">
        <f t="shared" si="21"/>
        <v>Sem alteração</v>
      </c>
      <c r="J130" s="67"/>
      <c r="K130" s="68"/>
      <c r="L130" s="69"/>
      <c r="M130" s="69"/>
      <c r="N130" s="69"/>
      <c r="O130" s="69"/>
      <c r="P130" s="70"/>
    </row>
    <row r="131" spans="1:16" s="30" customFormat="1" ht="24.95" customHeight="1" thickBot="1" x14ac:dyDescent="0.3">
      <c r="A131" s="66"/>
      <c r="B131" s="398" t="s">
        <v>48</v>
      </c>
      <c r="C131" s="399"/>
      <c r="D131" s="399"/>
      <c r="E131" s="399"/>
      <c r="F131" s="81"/>
      <c r="G131" s="81"/>
      <c r="H131" s="82">
        <f t="shared" si="22"/>
        <v>0</v>
      </c>
      <c r="I131" s="83" t="str">
        <f t="shared" si="21"/>
        <v>Sem alteração</v>
      </c>
      <c r="J131" s="67"/>
      <c r="K131" s="68"/>
      <c r="L131" s="69"/>
      <c r="M131" s="69"/>
      <c r="N131" s="69"/>
      <c r="O131" s="69"/>
      <c r="P131" s="70"/>
    </row>
    <row r="132" spans="1:16" s="30" customFormat="1" ht="24.95" customHeight="1" thickBot="1" x14ac:dyDescent="0.3">
      <c r="A132" s="66"/>
      <c r="B132" s="398" t="s">
        <v>49</v>
      </c>
      <c r="C132" s="399"/>
      <c r="D132" s="399"/>
      <c r="E132" s="399"/>
      <c r="F132" s="81"/>
      <c r="G132" s="81"/>
      <c r="H132" s="82">
        <f t="shared" si="22"/>
        <v>0</v>
      </c>
      <c r="I132" s="83" t="str">
        <f t="shared" si="21"/>
        <v>Sem alteração</v>
      </c>
      <c r="J132" s="67"/>
      <c r="K132" s="68"/>
      <c r="L132" s="69"/>
      <c r="M132" s="69"/>
      <c r="N132" s="69"/>
      <c r="O132" s="69"/>
      <c r="P132" s="70"/>
    </row>
    <row r="133" spans="1:16" s="30" customFormat="1" ht="24.95" customHeight="1" thickBot="1" x14ac:dyDescent="0.3">
      <c r="A133" s="66"/>
      <c r="B133" s="398" t="s">
        <v>50</v>
      </c>
      <c r="C133" s="399"/>
      <c r="D133" s="399"/>
      <c r="E133" s="399"/>
      <c r="F133" s="81"/>
      <c r="G133" s="81"/>
      <c r="H133" s="82">
        <f t="shared" si="22"/>
        <v>0</v>
      </c>
      <c r="I133" s="83" t="str">
        <f t="shared" si="21"/>
        <v>Sem alteração</v>
      </c>
      <c r="J133" s="67"/>
      <c r="K133" s="68"/>
      <c r="L133" s="69"/>
      <c r="M133" s="69"/>
      <c r="N133" s="69"/>
      <c r="O133" s="69"/>
      <c r="P133" s="70"/>
    </row>
    <row r="134" spans="1:16" s="30" customFormat="1" ht="24.95" customHeight="1" thickBot="1" x14ac:dyDescent="0.3">
      <c r="A134" s="66"/>
      <c r="B134" s="398" t="s">
        <v>51</v>
      </c>
      <c r="C134" s="399"/>
      <c r="D134" s="399"/>
      <c r="E134" s="399"/>
      <c r="F134" s="81"/>
      <c r="G134" s="81"/>
      <c r="H134" s="82">
        <f t="shared" si="22"/>
        <v>0</v>
      </c>
      <c r="I134" s="83" t="str">
        <f t="shared" si="21"/>
        <v>Sem alteração</v>
      </c>
      <c r="J134" s="67"/>
      <c r="K134" s="68"/>
      <c r="L134" s="69"/>
      <c r="M134" s="69"/>
      <c r="N134" s="69"/>
      <c r="O134" s="69"/>
      <c r="P134" s="70"/>
    </row>
    <row r="135" spans="1:16" s="30" customFormat="1" ht="24.95" customHeight="1" thickBot="1" x14ac:dyDescent="0.3">
      <c r="A135" s="66"/>
      <c r="B135" s="398" t="s">
        <v>52</v>
      </c>
      <c r="C135" s="399"/>
      <c r="D135" s="399"/>
      <c r="E135" s="399"/>
      <c r="F135" s="81"/>
      <c r="G135" s="81"/>
      <c r="H135" s="82">
        <f t="shared" si="22"/>
        <v>0</v>
      </c>
      <c r="I135" s="83" t="str">
        <f t="shared" si="21"/>
        <v>Sem alteração</v>
      </c>
      <c r="J135" s="67"/>
      <c r="K135" s="68"/>
      <c r="L135" s="69"/>
      <c r="M135" s="69"/>
      <c r="N135" s="69"/>
      <c r="O135" s="69"/>
      <c r="P135" s="70"/>
    </row>
    <row r="136" spans="1:16" s="30" customFormat="1" ht="24.95" customHeight="1" thickBot="1" x14ac:dyDescent="0.3">
      <c r="A136" s="66"/>
      <c r="B136" s="398" t="s">
        <v>53</v>
      </c>
      <c r="C136" s="399"/>
      <c r="D136" s="399"/>
      <c r="E136" s="399"/>
      <c r="F136" s="81"/>
      <c r="G136" s="81"/>
      <c r="H136" s="82">
        <f t="shared" si="22"/>
        <v>0</v>
      </c>
      <c r="I136" s="83" t="str">
        <f t="shared" si="21"/>
        <v>Sem alteração</v>
      </c>
      <c r="J136" s="67"/>
      <c r="K136" s="68"/>
      <c r="L136" s="69"/>
      <c r="M136" s="69"/>
      <c r="N136" s="69"/>
      <c r="O136" s="69"/>
      <c r="P136" s="70"/>
    </row>
    <row r="137" spans="1:16" s="30" customFormat="1" ht="24.95" customHeight="1" thickBot="1" x14ac:dyDescent="0.3">
      <c r="A137" s="66"/>
      <c r="B137" s="396" t="s">
        <v>54</v>
      </c>
      <c r="C137" s="397"/>
      <c r="D137" s="397"/>
      <c r="E137" s="397"/>
      <c r="F137" s="81"/>
      <c r="G137" s="81"/>
      <c r="H137" s="82">
        <f t="shared" si="22"/>
        <v>0</v>
      </c>
      <c r="I137" s="83" t="str">
        <f t="shared" si="21"/>
        <v>Sem alteração</v>
      </c>
      <c r="J137" s="67"/>
      <c r="K137" s="68"/>
      <c r="L137" s="69"/>
      <c r="M137" s="69"/>
      <c r="N137" s="69"/>
      <c r="O137" s="69"/>
      <c r="P137" s="70"/>
    </row>
    <row r="138" spans="1:16" s="30" customFormat="1" ht="24.95" customHeight="1" thickBot="1" x14ac:dyDescent="0.3">
      <c r="A138" s="66"/>
      <c r="B138" s="396" t="s">
        <v>55</v>
      </c>
      <c r="C138" s="397"/>
      <c r="D138" s="397"/>
      <c r="E138" s="397"/>
      <c r="F138" s="81"/>
      <c r="G138" s="81"/>
      <c r="H138" s="82">
        <f t="shared" si="22"/>
        <v>0</v>
      </c>
      <c r="I138" s="83" t="str">
        <f t="shared" si="21"/>
        <v>Sem alteração</v>
      </c>
      <c r="J138" s="67"/>
      <c r="K138" s="68"/>
      <c r="L138" s="69"/>
      <c r="M138" s="69"/>
      <c r="N138" s="69"/>
      <c r="O138" s="69"/>
      <c r="P138" s="70"/>
    </row>
    <row r="139" spans="1:16" s="30" customFormat="1" ht="24.95" customHeight="1" thickBot="1" x14ac:dyDescent="0.3">
      <c r="A139" s="66"/>
      <c r="B139" s="396" t="s">
        <v>56</v>
      </c>
      <c r="C139" s="397"/>
      <c r="D139" s="397"/>
      <c r="E139" s="397"/>
      <c r="F139" s="81"/>
      <c r="G139" s="81"/>
      <c r="H139" s="82">
        <f t="shared" si="22"/>
        <v>0</v>
      </c>
      <c r="I139" s="83" t="str">
        <f t="shared" si="21"/>
        <v>Sem alteração</v>
      </c>
      <c r="J139" s="67"/>
      <c r="K139" s="68"/>
      <c r="L139" s="69"/>
      <c r="M139" s="69"/>
      <c r="N139" s="69"/>
      <c r="O139" s="69"/>
      <c r="P139" s="70"/>
    </row>
    <row r="140" spans="1:16" s="30" customFormat="1" ht="24.95" customHeight="1" thickBot="1" x14ac:dyDescent="0.3">
      <c r="A140" s="66"/>
      <c r="B140" s="396" t="s">
        <v>57</v>
      </c>
      <c r="C140" s="397"/>
      <c r="D140" s="397"/>
      <c r="E140" s="397"/>
      <c r="F140" s="81"/>
      <c r="G140" s="81"/>
      <c r="H140" s="82">
        <f t="shared" si="22"/>
        <v>0</v>
      </c>
      <c r="I140" s="83" t="str">
        <f t="shared" si="21"/>
        <v>Sem alteração</v>
      </c>
      <c r="J140" s="67"/>
      <c r="K140" s="68"/>
      <c r="L140" s="69"/>
      <c r="M140" s="69"/>
      <c r="N140" s="69"/>
      <c r="O140" s="69"/>
      <c r="P140" s="70"/>
    </row>
    <row r="141" spans="1:16" s="30" customFormat="1" ht="24.95" customHeight="1" thickBot="1" x14ac:dyDescent="0.3">
      <c r="A141" s="66"/>
      <c r="B141" s="396" t="s">
        <v>58</v>
      </c>
      <c r="C141" s="397"/>
      <c r="D141" s="397"/>
      <c r="E141" s="397"/>
      <c r="F141" s="81"/>
      <c r="G141" s="81"/>
      <c r="H141" s="82">
        <f t="shared" si="22"/>
        <v>0</v>
      </c>
      <c r="I141" s="83" t="str">
        <f t="shared" si="21"/>
        <v>Sem alteração</v>
      </c>
      <c r="J141" s="67"/>
      <c r="K141" s="68"/>
      <c r="L141" s="69"/>
      <c r="M141" s="69"/>
      <c r="N141" s="69"/>
      <c r="O141" s="69"/>
      <c r="P141" s="70"/>
    </row>
    <row r="142" spans="1:16" s="30" customFormat="1" ht="24.95" customHeight="1" thickBot="1" x14ac:dyDescent="0.3">
      <c r="A142" s="66"/>
      <c r="B142" s="396" t="s">
        <v>59</v>
      </c>
      <c r="C142" s="397"/>
      <c r="D142" s="397"/>
      <c r="E142" s="397"/>
      <c r="F142" s="81"/>
      <c r="G142" s="81"/>
      <c r="H142" s="82">
        <f t="shared" si="22"/>
        <v>0</v>
      </c>
      <c r="I142" s="83" t="str">
        <f t="shared" si="21"/>
        <v>Sem alteração</v>
      </c>
      <c r="J142" s="67"/>
      <c r="K142" s="68"/>
      <c r="L142" s="69"/>
      <c r="M142" s="69"/>
      <c r="N142" s="69"/>
      <c r="O142" s="69"/>
      <c r="P142" s="70"/>
    </row>
    <row r="143" spans="1:16" s="30" customFormat="1" ht="24.95" customHeight="1" thickBot="1" x14ac:dyDescent="0.3">
      <c r="A143" s="66"/>
      <c r="B143" s="396" t="s">
        <v>60</v>
      </c>
      <c r="C143" s="397"/>
      <c r="D143" s="397"/>
      <c r="E143" s="397"/>
      <c r="F143" s="81"/>
      <c r="G143" s="81"/>
      <c r="H143" s="82">
        <f t="shared" si="22"/>
        <v>0</v>
      </c>
      <c r="I143" s="83" t="str">
        <f t="shared" si="21"/>
        <v>Sem alteração</v>
      </c>
      <c r="J143" s="67"/>
      <c r="K143" s="68"/>
      <c r="L143" s="69"/>
      <c r="M143" s="69"/>
      <c r="N143" s="69"/>
      <c r="O143" s="69"/>
      <c r="P143" s="70"/>
    </row>
    <row r="144" spans="1:16" s="30" customFormat="1" ht="24.95" customHeight="1" thickBot="1" x14ac:dyDescent="0.3">
      <c r="A144" s="66"/>
      <c r="B144" s="421" t="s">
        <v>74</v>
      </c>
      <c r="C144" s="422"/>
      <c r="D144" s="422"/>
      <c r="E144" s="422"/>
      <c r="F144" s="81"/>
      <c r="G144" s="81"/>
      <c r="H144" s="82">
        <f t="shared" si="22"/>
        <v>0</v>
      </c>
      <c r="I144" s="83" t="str">
        <f t="shared" si="21"/>
        <v>Sem alteração</v>
      </c>
      <c r="J144" s="67"/>
      <c r="K144" s="68"/>
      <c r="L144" s="69"/>
      <c r="M144" s="69"/>
      <c r="N144" s="69"/>
      <c r="O144" s="69"/>
      <c r="P144" s="70"/>
    </row>
    <row r="145" spans="1:16" ht="19.899999999999999" customHeight="1" x14ac:dyDescent="0.25">
      <c r="B145" s="364" t="s">
        <v>201</v>
      </c>
      <c r="C145" s="365"/>
      <c r="D145" s="365"/>
      <c r="E145" s="365"/>
      <c r="F145" s="157">
        <f>SUM(F124:F144)</f>
        <v>0</v>
      </c>
      <c r="G145" s="157">
        <f t="shared" ref="G145:H145" si="23">SUM(G124:G144)</f>
        <v>0</v>
      </c>
      <c r="H145" s="158">
        <f t="shared" si="23"/>
        <v>0</v>
      </c>
      <c r="I145" s="145" t="str">
        <f>_xlfn.IFS(H145=F145,"Sem alteração",F145=(G145*-1),"Excluído",AND(G145&lt;&gt;0,F145&lt;&gt;0),"Alterado",AND(G145&gt;0,F145=0),"Incluído")</f>
        <v>Sem alteração</v>
      </c>
    </row>
    <row r="146" spans="1:16" ht="15" customHeight="1" x14ac:dyDescent="0.25">
      <c r="B146" s="52"/>
      <c r="I146" s="53"/>
    </row>
    <row r="147" spans="1:16" ht="30" customHeight="1" x14ac:dyDescent="0.25">
      <c r="B147" s="379" t="s">
        <v>202</v>
      </c>
      <c r="C147" s="380"/>
      <c r="D147" s="380"/>
      <c r="E147" s="380"/>
      <c r="F147" s="380"/>
      <c r="G147" s="380"/>
      <c r="H147" s="380"/>
      <c r="I147" s="381"/>
    </row>
    <row r="148" spans="1:16" ht="30" customHeight="1" thickBot="1" x14ac:dyDescent="0.3">
      <c r="B148" s="419" t="s">
        <v>10</v>
      </c>
      <c r="C148" s="420"/>
      <c r="D148" s="420"/>
      <c r="E148" s="420"/>
      <c r="F148" s="56" t="s">
        <v>81</v>
      </c>
      <c r="G148" s="56" t="s">
        <v>82</v>
      </c>
      <c r="H148" s="13" t="s">
        <v>83</v>
      </c>
      <c r="I148" s="57" t="s">
        <v>108</v>
      </c>
    </row>
    <row r="149" spans="1:16" s="30" customFormat="1" ht="20.100000000000001" customHeight="1" thickBot="1" x14ac:dyDescent="0.3">
      <c r="A149" s="66"/>
      <c r="B149" s="360" t="s">
        <v>222</v>
      </c>
      <c r="C149" s="361"/>
      <c r="D149" s="361"/>
      <c r="E149" s="361"/>
      <c r="F149" s="81"/>
      <c r="G149" s="81"/>
      <c r="H149" s="82">
        <f t="shared" ref="H149:H151" si="24">F149+G149</f>
        <v>0</v>
      </c>
      <c r="I149" s="83" t="str">
        <f t="shared" ref="I149:I151" si="25">_xlfn.IFS(H149=F149,"Sem alteração",F149=(G149*-1),"Excluído",AND(G149&lt;&gt;0,F149&lt;&gt;0),"Alterado",AND(G149&gt;0,F149=0),"Incluído")</f>
        <v>Sem alteração</v>
      </c>
      <c r="J149" s="67"/>
      <c r="K149" s="68"/>
      <c r="L149" s="69"/>
      <c r="M149" s="69"/>
      <c r="N149" s="69"/>
      <c r="O149" s="69"/>
      <c r="P149" s="70"/>
    </row>
    <row r="150" spans="1:16" s="30" customFormat="1" ht="20.100000000000001" customHeight="1" thickBot="1" x14ac:dyDescent="0.3">
      <c r="A150" s="66"/>
      <c r="B150" s="360"/>
      <c r="C150" s="361"/>
      <c r="D150" s="361"/>
      <c r="E150" s="361"/>
      <c r="F150" s="81"/>
      <c r="G150" s="81"/>
      <c r="H150" s="82">
        <f t="shared" si="24"/>
        <v>0</v>
      </c>
      <c r="I150" s="83" t="str">
        <f t="shared" si="25"/>
        <v>Sem alteração</v>
      </c>
      <c r="J150" s="67"/>
      <c r="K150" s="68"/>
      <c r="L150" s="69"/>
      <c r="M150" s="69"/>
      <c r="N150" s="69"/>
      <c r="O150" s="69"/>
      <c r="P150" s="70"/>
    </row>
    <row r="151" spans="1:16" s="30" customFormat="1" ht="20.100000000000001" customHeight="1" thickBot="1" x14ac:dyDescent="0.3">
      <c r="A151" s="66"/>
      <c r="B151" s="360"/>
      <c r="C151" s="361"/>
      <c r="D151" s="361"/>
      <c r="E151" s="361"/>
      <c r="F151" s="81"/>
      <c r="G151" s="81"/>
      <c r="H151" s="82">
        <f t="shared" si="24"/>
        <v>0</v>
      </c>
      <c r="I151" s="83" t="str">
        <f t="shared" si="25"/>
        <v>Sem alteração</v>
      </c>
      <c r="J151" s="67"/>
      <c r="K151" s="68"/>
      <c r="L151" s="69"/>
      <c r="M151" s="69"/>
      <c r="N151" s="69"/>
      <c r="O151" s="69"/>
      <c r="P151" s="70"/>
    </row>
    <row r="152" spans="1:16" ht="19.899999999999999" customHeight="1" x14ac:dyDescent="0.25">
      <c r="B152" s="404" t="s">
        <v>79</v>
      </c>
      <c r="C152" s="405"/>
      <c r="D152" s="405"/>
      <c r="E152" s="405"/>
      <c r="F152" s="96">
        <f>SUM(F149:F151)</f>
        <v>0</v>
      </c>
      <c r="G152" s="96">
        <f>SUM(G149:G151)</f>
        <v>0</v>
      </c>
      <c r="H152" s="97">
        <f>SUM(H149:H151)</f>
        <v>0</v>
      </c>
      <c r="I152" s="145" t="str">
        <f>_xlfn.IFS(H152=F152,"Sem alteração",F152=(G152*-1),"Excluído",AND(G152&lt;&gt;0,F152&lt;&gt;0),"Alterado",AND(G152&gt;0,F152=0),"Incluído")</f>
        <v>Sem alteração</v>
      </c>
    </row>
    <row r="153" spans="1:16" ht="15" customHeight="1" x14ac:dyDescent="0.25">
      <c r="B153" s="52"/>
      <c r="I153" s="53"/>
    </row>
    <row r="154" spans="1:16" ht="19.899999999999999" customHeight="1" x14ac:dyDescent="0.25">
      <c r="B154" s="406" t="s">
        <v>203</v>
      </c>
      <c r="C154" s="339"/>
      <c r="D154" s="339"/>
      <c r="E154" s="339"/>
      <c r="F154" s="339"/>
      <c r="G154" s="339"/>
      <c r="H154" s="339"/>
      <c r="I154" s="486"/>
    </row>
    <row r="155" spans="1:16" ht="27" x14ac:dyDescent="0.25">
      <c r="B155" s="414"/>
      <c r="C155" s="415"/>
      <c r="D155" s="415"/>
      <c r="E155" s="416"/>
      <c r="F155" s="146" t="s">
        <v>81</v>
      </c>
      <c r="G155" s="146" t="s">
        <v>82</v>
      </c>
      <c r="H155" s="146" t="s">
        <v>83</v>
      </c>
      <c r="I155" s="147"/>
    </row>
    <row r="156" spans="1:16" ht="15" customHeight="1" x14ac:dyDescent="0.25">
      <c r="B156" s="412"/>
      <c r="C156" s="413"/>
      <c r="D156" s="413"/>
      <c r="E156" s="413"/>
      <c r="F156" s="148">
        <f>SUM(F21+F28+F45+F64+F72+F79+F89+F96+F104+F111+F119+F145+F152)</f>
        <v>0</v>
      </c>
      <c r="G156" s="148">
        <f>SUM(G21+G28+G45+G64+G72+G79+G89+G96+G104+G111+G119+G145+G152)</f>
        <v>0</v>
      </c>
      <c r="H156" s="148">
        <f>SUM(H21+H28+H45+H64+H72+H79+H89+H96+H104+H111+H119+H145+H152)</f>
        <v>0</v>
      </c>
      <c r="I156" s="144" t="str">
        <f>_xlfn.IFS(H156=F156,"Sem alteração",F156=(G156*-1),"Excluído",AND(G156&lt;&gt;0,F156&lt;&gt;0),"Alterado",AND(G156&gt;0,F156=0),"Incluído")</f>
        <v>Sem alteração</v>
      </c>
    </row>
    <row r="157" spans="1:16" ht="15" customHeight="1" x14ac:dyDescent="0.25">
      <c r="B157" s="149"/>
      <c r="C157" s="150"/>
      <c r="D157" s="150"/>
      <c r="E157" s="150"/>
      <c r="F157" s="150"/>
      <c r="G157" s="150"/>
      <c r="H157" s="150"/>
      <c r="I157" s="151"/>
    </row>
    <row r="158" spans="1:16" ht="30" customHeight="1" x14ac:dyDescent="0.25">
      <c r="B158" s="406" t="s">
        <v>204</v>
      </c>
      <c r="C158" s="339"/>
      <c r="D158" s="339"/>
      <c r="E158" s="407"/>
      <c r="F158" s="339"/>
      <c r="G158" s="339"/>
      <c r="H158" s="339"/>
      <c r="I158" s="408"/>
    </row>
    <row r="159" spans="1:16" ht="27.75" thickBot="1" x14ac:dyDescent="0.3">
      <c r="B159" s="414"/>
      <c r="C159" s="415"/>
      <c r="D159" s="415"/>
      <c r="E159" s="416"/>
      <c r="F159" s="146" t="s">
        <v>81</v>
      </c>
      <c r="G159" s="146" t="s">
        <v>82</v>
      </c>
      <c r="H159" s="146" t="s">
        <v>83</v>
      </c>
      <c r="I159" s="147"/>
    </row>
    <row r="160" spans="1:16" ht="30.75" customHeight="1" thickBot="1" x14ac:dyDescent="0.3">
      <c r="B160" s="484" t="s">
        <v>157</v>
      </c>
      <c r="C160" s="485"/>
      <c r="D160" s="485"/>
      <c r="E160" s="160">
        <v>0.02</v>
      </c>
      <c r="F160" s="152">
        <f>(F156*(E160*100))/(100-(E160*100)-(E161*100)-(E165*100))</f>
        <v>0</v>
      </c>
      <c r="G160" s="152">
        <f>(G156*(E160*100))/(100-(E160*100)-(E161*100)-(E165*100))</f>
        <v>0</v>
      </c>
      <c r="H160" s="153">
        <f>(H156*(E160*100))/(100-(E160*100)-(E161*100)-(E165*100))</f>
        <v>0</v>
      </c>
      <c r="I160" s="144" t="str">
        <f t="shared" ref="I160:I161" si="26">_xlfn.IFS(H160=F160,"Sem alteração",F160=(G160*-1),"Excluído",AND(G160&lt;&gt;0,F160&lt;&gt;0),"Alterado",AND(G160&gt;0,F160=0),"Incluído")</f>
        <v>Sem alteração</v>
      </c>
    </row>
    <row r="161" spans="2:9" ht="26.25" customHeight="1" thickBot="1" x14ac:dyDescent="0.3">
      <c r="B161" s="484" t="s">
        <v>187</v>
      </c>
      <c r="C161" s="485"/>
      <c r="D161" s="485"/>
      <c r="E161" s="160">
        <v>0.05</v>
      </c>
      <c r="F161" s="152">
        <f>(F156*(E161*100))/(100-(E160*100)-(E161*100)-(E165*100))</f>
        <v>0</v>
      </c>
      <c r="G161" s="152">
        <f>(G156*(E161*100))/(100-(E160*100)-(E161*100)-(E165*100))</f>
        <v>0</v>
      </c>
      <c r="H161" s="153">
        <f>(H156*(E161*100))/(100-(E160*100)-(E161*100)-(E165*100))</f>
        <v>0</v>
      </c>
      <c r="I161" s="144" t="str">
        <f t="shared" si="26"/>
        <v>Sem alteração</v>
      </c>
    </row>
    <row r="162" spans="2:9" ht="19.899999999999999" customHeight="1" x14ac:dyDescent="0.25">
      <c r="B162" s="409" t="s">
        <v>205</v>
      </c>
      <c r="C162" s="410"/>
      <c r="D162" s="410"/>
      <c r="E162" s="411"/>
      <c r="F162" s="154">
        <f>SUM(F160:F161)</f>
        <v>0</v>
      </c>
      <c r="G162" s="154">
        <f>SUM(G160:G161)</f>
        <v>0</v>
      </c>
      <c r="H162" s="154">
        <f>SUM(H160:H161)</f>
        <v>0</v>
      </c>
      <c r="I162" s="145" t="str">
        <f>_xlfn.IFS(H162=F162,"Sem alteração",F162=(G162*-1),"Excluído",AND(G162&lt;&gt;0,F162&lt;&gt;0),"Alterado",AND(G162&gt;0,F162=0),"Incluído")</f>
        <v>Sem alteração</v>
      </c>
    </row>
    <row r="163" spans="2:9" ht="30" customHeight="1" x14ac:dyDescent="0.25">
      <c r="B163" s="406" t="s">
        <v>206</v>
      </c>
      <c r="C163" s="339"/>
      <c r="D163" s="339"/>
      <c r="E163" s="407"/>
      <c r="F163" s="339"/>
      <c r="G163" s="339"/>
      <c r="H163" s="339"/>
      <c r="I163" s="408"/>
    </row>
    <row r="164" spans="2:9" ht="27.75" thickBot="1" x14ac:dyDescent="0.3">
      <c r="B164" s="414"/>
      <c r="C164" s="415"/>
      <c r="D164" s="415"/>
      <c r="E164" s="416"/>
      <c r="F164" s="146" t="s">
        <v>81</v>
      </c>
      <c r="G164" s="146" t="s">
        <v>82</v>
      </c>
      <c r="H164" s="146" t="s">
        <v>83</v>
      </c>
      <c r="I164" s="147"/>
    </row>
    <row r="165" spans="2:9" ht="30.75" customHeight="1" thickBot="1" x14ac:dyDescent="0.3">
      <c r="B165" s="484" t="s">
        <v>188</v>
      </c>
      <c r="C165" s="485"/>
      <c r="D165" s="485"/>
      <c r="E165" s="160">
        <v>0.11</v>
      </c>
      <c r="F165" s="152">
        <f>(F156*(E165*100))/(100-(E160*100)-(E161*100)-(E165*100))</f>
        <v>0</v>
      </c>
      <c r="G165" s="152">
        <f>(G156*(E165*100))/(100-(E160*100)-(E161*100)-(E165*100))</f>
        <v>0</v>
      </c>
      <c r="H165" s="153">
        <f>(H156*(E165*100))/(100-(E160*100)-(E161*100)-(E165*100))</f>
        <v>0</v>
      </c>
      <c r="I165" s="144" t="str">
        <f>_xlfn.IFS(H165=F165,"Sem alteração",F165=(G165*-1),"Excluído",AND(G165&lt;&gt;0,F165&lt;&gt;0),"Alterado",AND(G165&gt;0,F165=0),"Incluído")</f>
        <v>Sem alteração</v>
      </c>
    </row>
    <row r="166" spans="2:9" ht="19.899999999999999" customHeight="1" x14ac:dyDescent="0.25">
      <c r="B166" s="409" t="s">
        <v>207</v>
      </c>
      <c r="C166" s="410"/>
      <c r="D166" s="410"/>
      <c r="E166" s="411"/>
      <c r="F166" s="154">
        <f>F165</f>
        <v>0</v>
      </c>
      <c r="G166" s="154">
        <f>G165</f>
        <v>0</v>
      </c>
      <c r="H166" s="154">
        <f>H165</f>
        <v>0</v>
      </c>
      <c r="I166" s="145" t="str">
        <f>_xlfn.IFS(H166=F166,"Sem alteração",F166=(G166*-1),"Excluído",AND(G166&lt;&gt;0,F166&lt;&gt;0),"Alterado",AND(G166&gt;0,F166=0),"Incluído")</f>
        <v>Sem alteração</v>
      </c>
    </row>
    <row r="167" spans="2:9" ht="15" customHeight="1" x14ac:dyDescent="0.25">
      <c r="B167" s="149"/>
      <c r="C167" s="150"/>
      <c r="D167" s="150"/>
      <c r="E167" s="150"/>
      <c r="F167" s="150"/>
      <c r="G167" s="150"/>
      <c r="H167" s="150"/>
      <c r="I167" s="151"/>
    </row>
    <row r="168" spans="2:9" ht="19.899999999999999" customHeight="1" x14ac:dyDescent="0.25">
      <c r="B168" s="475" t="s">
        <v>144</v>
      </c>
      <c r="C168" s="476"/>
      <c r="D168" s="476"/>
      <c r="E168" s="476"/>
      <c r="F168" s="476"/>
      <c r="G168" s="476"/>
      <c r="H168" s="476"/>
      <c r="I168" s="477"/>
    </row>
    <row r="169" spans="2:9" ht="27" x14ac:dyDescent="0.25">
      <c r="B169" s="478"/>
      <c r="C169" s="479"/>
      <c r="D169" s="479"/>
      <c r="E169" s="480"/>
      <c r="F169" s="155" t="s">
        <v>81</v>
      </c>
      <c r="G169" s="155" t="s">
        <v>82</v>
      </c>
      <c r="H169" s="155" t="s">
        <v>83</v>
      </c>
      <c r="I169" s="156"/>
    </row>
    <row r="170" spans="2:9" ht="30.75" customHeight="1" x14ac:dyDescent="0.25">
      <c r="B170" s="481"/>
      <c r="C170" s="482"/>
      <c r="D170" s="482"/>
      <c r="E170" s="483"/>
      <c r="F170" s="152">
        <f>F156+F162+F166</f>
        <v>0</v>
      </c>
      <c r="G170" s="152">
        <f>G156+G162+G166</f>
        <v>0</v>
      </c>
      <c r="H170" s="152">
        <f>H156+H162+H166</f>
        <v>0</v>
      </c>
      <c r="I170" s="143" t="str">
        <f>_xlfn.IFS(H170=F170,"Sem alteração",F170=(G170*-1),"Excluído",AND(G170&lt;&gt;0,F170&lt;&gt;0),"Alterado",AND(G170&gt;0,F170=0),"Incluído")</f>
        <v>Sem alteração</v>
      </c>
    </row>
    <row r="171" spans="2:9" ht="18" customHeight="1" x14ac:dyDescent="0.25">
      <c r="B171" s="487"/>
      <c r="C171" s="488"/>
      <c r="D171" s="28"/>
      <c r="E171" s="28"/>
      <c r="F171" s="28"/>
      <c r="G171" s="28"/>
      <c r="H171" s="28"/>
      <c r="I171" s="54"/>
    </row>
    <row r="172" spans="2:9" ht="18" customHeight="1" x14ac:dyDescent="0.25">
      <c r="B172" s="55"/>
      <c r="C172" s="28"/>
      <c r="D172" s="28"/>
      <c r="E172" s="28"/>
      <c r="F172" s="28"/>
      <c r="G172" s="28"/>
      <c r="H172" s="28"/>
      <c r="I172" s="54"/>
    </row>
    <row r="173" spans="2:9" ht="18" customHeight="1" x14ac:dyDescent="0.25">
      <c r="B173" s="55"/>
      <c r="C173" s="28"/>
      <c r="D173" s="28"/>
      <c r="E173" s="28"/>
      <c r="F173" s="28"/>
      <c r="G173" s="28"/>
      <c r="H173" s="28"/>
      <c r="I173" s="54"/>
    </row>
    <row r="174" spans="2:9" ht="20.100000000000001" customHeight="1" x14ac:dyDescent="0.25">
      <c r="B174" s="471"/>
      <c r="C174" s="434"/>
      <c r="D174" s="434"/>
      <c r="E174" s="434"/>
      <c r="F174" s="434"/>
      <c r="G174" s="434"/>
      <c r="H174" s="434"/>
      <c r="I174" s="435"/>
    </row>
    <row r="175" spans="2:9" ht="20.100000000000001" customHeight="1" thickBot="1" x14ac:dyDescent="0.3">
      <c r="B175" s="472" t="s">
        <v>130</v>
      </c>
      <c r="C175" s="473"/>
      <c r="D175" s="473"/>
      <c r="E175" s="473"/>
      <c r="F175" s="473"/>
      <c r="G175" s="473"/>
      <c r="H175" s="473"/>
      <c r="I175" s="474"/>
    </row>
  </sheetData>
  <sheetProtection algorithmName="SHA-512" hashValue="eO0A3xxjYDGIGB9F0egpBxjE8cPXMu4DcUZl0BOLWis6/0Zt9XpJlZYrF4FmYdcGNPFSmqH8Ij6L8l4y2JBpIg==" saltValue="dcE3xeqtY4D57rvSR3C10w==" spinCount="100000" sheet="1" formatRows="0" insertRows="0" deleteRows="0"/>
  <mergeCells count="161">
    <mergeCell ref="B174:I174"/>
    <mergeCell ref="B175:I175"/>
    <mergeCell ref="B168:I168"/>
    <mergeCell ref="B159:E159"/>
    <mergeCell ref="B164:E164"/>
    <mergeCell ref="B169:E169"/>
    <mergeCell ref="B170:E170"/>
    <mergeCell ref="B150:E150"/>
    <mergeCell ref="B149:E149"/>
    <mergeCell ref="B163:I163"/>
    <mergeCell ref="B166:E166"/>
    <mergeCell ref="B160:D160"/>
    <mergeCell ref="B161:D161"/>
    <mergeCell ref="B165:D165"/>
    <mergeCell ref="B154:I154"/>
    <mergeCell ref="B171:C171"/>
    <mergeCell ref="B16:E16"/>
    <mergeCell ref="B25:E25"/>
    <mergeCell ref="L1:N1"/>
    <mergeCell ref="L2:N2"/>
    <mergeCell ref="L5:N5"/>
    <mergeCell ref="L6:N6"/>
    <mergeCell ref="L7:N7"/>
    <mergeCell ref="L8:N8"/>
    <mergeCell ref="B9:I9"/>
    <mergeCell ref="B8:I8"/>
    <mergeCell ref="B17:E17"/>
    <mergeCell ref="B19:E19"/>
    <mergeCell ref="B20:E20"/>
    <mergeCell ref="B23:I23"/>
    <mergeCell ref="B14:E14"/>
    <mergeCell ref="B11:I13"/>
    <mergeCell ref="B15:I15"/>
    <mergeCell ref="B31:E31"/>
    <mergeCell ref="B48:E48"/>
    <mergeCell ref="B67:E67"/>
    <mergeCell ref="B75:E75"/>
    <mergeCell ref="B82:E82"/>
    <mergeCell ref="B92:E92"/>
    <mergeCell ref="B99:E99"/>
    <mergeCell ref="B107:E107"/>
    <mergeCell ref="B114:E114"/>
    <mergeCell ref="B84:E84"/>
    <mergeCell ref="B86:E86"/>
    <mergeCell ref="B89:E89"/>
    <mergeCell ref="B91:I91"/>
    <mergeCell ref="B96:E96"/>
    <mergeCell ref="B98:I98"/>
    <mergeCell ref="B100:I100"/>
    <mergeCell ref="B32:I32"/>
    <mergeCell ref="B45:E45"/>
    <mergeCell ref="B47:I47"/>
    <mergeCell ref="B49:I49"/>
    <mergeCell ref="B64:E64"/>
    <mergeCell ref="B66:I66"/>
    <mergeCell ref="B68:I68"/>
    <mergeCell ref="B72:E72"/>
    <mergeCell ref="B46:I46"/>
    <mergeCell ref="B65:I65"/>
    <mergeCell ref="B73:I73"/>
    <mergeCell ref="B71:E71"/>
    <mergeCell ref="B34:E34"/>
    <mergeCell ref="B44:E44"/>
    <mergeCell ref="B56:E56"/>
    <mergeCell ref="B52:E52"/>
    <mergeCell ref="B61:E61"/>
    <mergeCell ref="B53:E53"/>
    <mergeCell ref="B59:E59"/>
    <mergeCell ref="B40:E40"/>
    <mergeCell ref="B41:E41"/>
    <mergeCell ref="B42:E42"/>
    <mergeCell ref="B37:E37"/>
    <mergeCell ref="B69:E69"/>
    <mergeCell ref="B70:E70"/>
    <mergeCell ref="B39:E39"/>
    <mergeCell ref="B35:E35"/>
    <mergeCell ref="B54:E54"/>
    <mergeCell ref="B50:E50"/>
    <mergeCell ref="B62:E62"/>
    <mergeCell ref="B63:E63"/>
    <mergeCell ref="B58:E58"/>
    <mergeCell ref="B30:I30"/>
    <mergeCell ref="B21:E21"/>
    <mergeCell ref="B22:I22"/>
    <mergeCell ref="B29:I29"/>
    <mergeCell ref="B28:E28"/>
    <mergeCell ref="B18:E18"/>
    <mergeCell ref="B27:E27"/>
    <mergeCell ref="B24:E24"/>
    <mergeCell ref="B26:E26"/>
    <mergeCell ref="B147:I147"/>
    <mergeCell ref="B152:E152"/>
    <mergeCell ref="B158:I158"/>
    <mergeCell ref="B162:E162"/>
    <mergeCell ref="B145:E145"/>
    <mergeCell ref="B38:E38"/>
    <mergeCell ref="B33:E33"/>
    <mergeCell ref="B36:E36"/>
    <mergeCell ref="B43:E43"/>
    <mergeCell ref="B55:E55"/>
    <mergeCell ref="B141:E141"/>
    <mergeCell ref="B151:E151"/>
    <mergeCell ref="B156:E156"/>
    <mergeCell ref="B155:E155"/>
    <mergeCell ref="B122:E122"/>
    <mergeCell ref="B148:E148"/>
    <mergeCell ref="B129:E129"/>
    <mergeCell ref="B138:E138"/>
    <mergeCell ref="B139:E139"/>
    <mergeCell ref="B124:E124"/>
    <mergeCell ref="B140:E140"/>
    <mergeCell ref="B144:E144"/>
    <mergeCell ref="B142:E142"/>
    <mergeCell ref="B143:E143"/>
    <mergeCell ref="B137:E137"/>
    <mergeCell ref="B131:E131"/>
    <mergeCell ref="B130:E130"/>
    <mergeCell ref="B132:E132"/>
    <mergeCell ref="B133:E133"/>
    <mergeCell ref="B134:E134"/>
    <mergeCell ref="B118:E118"/>
    <mergeCell ref="B136:E136"/>
    <mergeCell ref="B123:I123"/>
    <mergeCell ref="B125:E125"/>
    <mergeCell ref="B126:E126"/>
    <mergeCell ref="B127:E127"/>
    <mergeCell ref="B128:E128"/>
    <mergeCell ref="B135:E135"/>
    <mergeCell ref="B112:I112"/>
    <mergeCell ref="B104:E104"/>
    <mergeCell ref="B106:I106"/>
    <mergeCell ref="B111:E111"/>
    <mergeCell ref="B113:I113"/>
    <mergeCell ref="B115:I115"/>
    <mergeCell ref="B119:E119"/>
    <mergeCell ref="B121:I121"/>
    <mergeCell ref="B103:E103"/>
    <mergeCell ref="B117:E117"/>
    <mergeCell ref="B116:E116"/>
    <mergeCell ref="B109:E109"/>
    <mergeCell ref="B108:E108"/>
    <mergeCell ref="B78:E78"/>
    <mergeCell ref="B57:E57"/>
    <mergeCell ref="B60:E60"/>
    <mergeCell ref="B51:E51"/>
    <mergeCell ref="B110:E110"/>
    <mergeCell ref="B79:E79"/>
    <mergeCell ref="B81:I81"/>
    <mergeCell ref="B83:I83"/>
    <mergeCell ref="B87:E87"/>
    <mergeCell ref="B88:E88"/>
    <mergeCell ref="B74:I74"/>
    <mergeCell ref="B77:E77"/>
    <mergeCell ref="B76:E76"/>
    <mergeCell ref="B85:E85"/>
    <mergeCell ref="B94:E94"/>
    <mergeCell ref="B93:E93"/>
    <mergeCell ref="B102:E102"/>
    <mergeCell ref="B101:E101"/>
    <mergeCell ref="B80:I80"/>
    <mergeCell ref="B95:E95"/>
  </mergeCells>
  <hyperlinks>
    <hyperlink ref="B32:C32" r:id="rId1" display="Link Portaria Nº448, de 13/09/2002 - da Secretaria do Tesouro Nacional" xr:uid="{00000000-0004-0000-0100-000000000000}"/>
    <hyperlink ref="B49:C49" r:id="rId2" display="Link Portaria Nº448, de 13/09/2002 - da Secretaria do Tesouro Nacional" xr:uid="{00000000-0004-0000-0100-000001000000}"/>
    <hyperlink ref="B123:C123" r:id="rId3" display="Link Portaria Nº448, de 13/09/2002 - da Secretaria do Tesouro Nacional" xr:uid="{00000000-0004-0000-0100-000002000000}"/>
    <hyperlink ref="B68:C68" r:id="rId4" display="TABELA DE DIÁRIA DA UFMT" xr:uid="{00000000-0004-0000-0100-000003000000}"/>
    <hyperlink ref="B115:G115" r:id="rId5" display="LEI Nº 11.788/2008 - LEI DO ESTAGIO" xr:uid="{00000000-0004-0000-0100-000004000000}"/>
    <hyperlink ref="B83" r:id="rId6" xr:uid="{00000000-0004-0000-0100-000005000000}"/>
    <hyperlink ref="B83:G83" r:id="rId7" display="Tabela Cálculo" xr:uid="{00000000-0004-0000-0100-000006000000}"/>
    <hyperlink ref="B100:G100" r:id="rId8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75" orientation="portrait" r:id="rId9"/>
  <rowBreaks count="3" manualBreakCount="3">
    <brk id="41" max="16383" man="1"/>
    <brk id="65" max="16383" man="1"/>
    <brk id="120" max="16383" man="1"/>
  </rowBreaks>
  <ignoredErrors>
    <ignoredError sqref="H16:I17" unlockedFormula="1"/>
  </ignoredErrors>
  <drawing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EAD30B5C-7806-4D8B-8524-963F2D1664E5}">
            <xm:f>$F$170&lt;&gt;'PLANO DE TRABALHO'!$B$39:$L$42</xm:f>
            <x14:dxf>
              <fill>
                <patternFill>
                  <bgColor theme="5" tint="0.79998168889431442"/>
                </patternFill>
              </fill>
            </x14:dxf>
          </x14:cfRule>
          <xm:sqref>F170</xm:sqref>
        </x14:conditionalFormatting>
        <x14:conditionalFormatting xmlns:xm="http://schemas.microsoft.com/office/excel/2006/main">
          <x14:cfRule type="expression" priority="18" id="{2C38661A-A968-4BF6-A2FE-55883478DCE8}">
            <xm:f>$H$170&lt;&gt;'PLANO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" id="{BDC88D9D-89A9-40BE-85FC-A2C669B9C230}">
            <xm:f>$H$170&lt;&gt;'PLANO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m:sqref>H170</xm:sqref>
        </x14:conditionalFormatting>
        <x14:conditionalFormatting xmlns:xm="http://schemas.microsoft.com/office/excel/2006/main">
          <x14:cfRule type="expression" priority="17" id="{80FE70F7-E146-4FDD-9FF0-87387DD6F52D}">
            <xm:f>$H$160&lt;&gt;'PLANO DE TRABALHO'!$P$69:$Q$69</xm:f>
            <x14:dxf>
              <fill>
                <patternFill>
                  <bgColor theme="5" tint="0.79998168889431442"/>
                </patternFill>
              </fill>
            </x14:dxf>
          </x14:cfRule>
          <xm:sqref>H160</xm:sqref>
        </x14:conditionalFormatting>
        <x14:conditionalFormatting xmlns:xm="http://schemas.microsoft.com/office/excel/2006/main">
          <x14:cfRule type="expression" priority="15" id="{A7DDD8F3-9D63-45FA-A976-D68E04615733}">
            <xm:f>$H$161&lt;&gt;'PLANO DE TRABALHO'!$P$70:$Q$70</xm:f>
            <x14:dxf>
              <fill>
                <patternFill>
                  <bgColor theme="5" tint="0.79998168889431442"/>
                </patternFill>
              </fill>
            </x14:dxf>
          </x14:cfRule>
          <xm:sqref>H161</xm:sqref>
        </x14:conditionalFormatting>
        <x14:conditionalFormatting xmlns:xm="http://schemas.microsoft.com/office/excel/2006/main">
          <x14:cfRule type="expression" priority="14" id="{D57CA76B-52D4-4733-8AF0-E33A447CC4F4}">
            <xm:f>$H$162&lt;&gt;'PLANO DE TRABALHO'!$P$71:$Q$71</xm:f>
            <x14:dxf>
              <fill>
                <patternFill>
                  <bgColor theme="5" tint="0.79998168889431442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expression" priority="13" id="{C7AAF73A-EE94-4741-9030-CE7D69C7D6DC}">
            <xm:f>$H$165&lt;&gt;'PLANO DE TRABALHO'!$P$74:$Q$74</xm:f>
            <x14:dxf>
              <fill>
                <patternFill>
                  <bgColor theme="5" tint="0.79998168889431442"/>
                </patternFill>
              </fill>
            </x14:dxf>
          </x14:cfRule>
          <xm:sqref>H165</xm:sqref>
        </x14:conditionalFormatting>
        <x14:conditionalFormatting xmlns:xm="http://schemas.microsoft.com/office/excel/2006/main">
          <x14:cfRule type="expression" priority="12" id="{722AC076-9CD3-4ACD-B3C6-3AF7550A38E0}">
            <xm:f>$H$166&lt;&gt;'PLANO DE TRABALHO'!$P$75:$Q$75</xm:f>
            <x14:dxf>
              <fill>
                <patternFill>
                  <bgColor theme="5" tint="0.79998168889431442"/>
                </patternFill>
              </fill>
            </x14:dxf>
          </x14:cfRule>
          <xm:sqref>H166</xm:sqref>
        </x14:conditionalFormatting>
        <x14:conditionalFormatting xmlns:xm="http://schemas.microsoft.com/office/excel/2006/main">
          <x14:cfRule type="expression" priority="10" id="{384F5403-50F1-46F7-9493-2D23590F3AA2}">
            <xm:f>$H$156&lt;&gt;'PLANO DE TRABALHO'!$P$78:$Q$79</xm:f>
            <x14:dxf>
              <fill>
                <patternFill>
                  <bgColor theme="5" tint="0.79998168889431442"/>
                </patternFill>
              </fill>
            </x14:dxf>
          </x14:cfRule>
          <xm:sqref>H156</xm:sqref>
        </x14:conditionalFormatting>
        <x14:conditionalFormatting xmlns:xm="http://schemas.microsoft.com/office/excel/2006/main">
          <x14:cfRule type="expression" priority="9" id="{07EF4A95-3D58-48A3-97C0-3C8803ACE7FB}">
            <xm:f>$H$145+$H$152&lt;&gt;'PLANO DE TRABALHO'!$O$114</xm:f>
            <x14:dxf>
              <fill>
                <patternFill>
                  <bgColor theme="5" tint="0.79998168889431442"/>
                </patternFill>
              </fill>
            </x14:dxf>
          </x14:cfRule>
          <xm:sqref>H145 H152</xm:sqref>
        </x14:conditionalFormatting>
        <x14:conditionalFormatting xmlns:xm="http://schemas.microsoft.com/office/excel/2006/main">
          <x14:cfRule type="expression" priority="8" id="{B878688C-AB65-49C8-AEE0-F233470FB667}">
            <xm:f>$H$96+$H$104+$H$111+$H$119&lt;&gt;'PLANO DE TRABALHO'!$Q$126</xm:f>
            <x14:dxf>
              <fill>
                <patternFill>
                  <bgColor theme="5" tint="0.79998168889431442"/>
                </patternFill>
              </fill>
            </x14:dxf>
          </x14:cfRule>
          <xm:sqref>H96 H104 H111 H119</xm:sqref>
        </x14:conditionalFormatting>
        <x14:conditionalFormatting xmlns:xm="http://schemas.microsoft.com/office/excel/2006/main">
          <x14:cfRule type="expression" priority="6" id="{683706FC-D3D8-4678-AAF1-2C1391219991}">
            <xm:f>$H$21&lt;&gt;'PLANO DE TRABALHO'!$Q$147</xm:f>
            <x14:dxf>
              <fill>
                <patternFill>
                  <bgColor theme="5" tint="0.7999816888943144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" id="{9184BB1F-07FF-4C7D-84C5-73B114FF5DCA}">
            <xm:f>$H$96+$H$104+$H$111+$H$119&lt;&gt;'PLANO DE TRABALHO'!$Q$126</xm:f>
            <x14:dxf>
              <fill>
                <patternFill>
                  <bgColor theme="5" tint="0.79998168889431442"/>
                </patternFill>
              </fill>
            </x14:dxf>
          </x14:cfRule>
          <xm:sqref>G119</xm:sqref>
        </x14:conditionalFormatting>
        <x14:conditionalFormatting xmlns:xm="http://schemas.microsoft.com/office/excel/2006/main">
          <x14:cfRule type="expression" priority="1" id="{BFAF9BDB-1315-4BA8-AAEE-A509E7219B8B}">
            <xm:f>$H$96+$H$104+$H$111+$H$119&lt;&gt;'PLANO DE TRABALHO'!$Q$126</xm:f>
            <x14:dxf>
              <fill>
                <patternFill>
                  <bgColor theme="5" tint="0.79998168889431442"/>
                </patternFill>
              </fill>
            </x14:dxf>
          </x14:cfRule>
          <xm:sqref>F119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PLANO DE TRABALHO</vt:lpstr>
      <vt:lpstr>ANEXO I - MEMORIA DE CALCULO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2020-01-07T19:30:21Z</dcterms:modified>
  <cp:category>Plano de trabalho;UFMT</cp:category>
</cp:coreProperties>
</file>