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EstaPastaDeTrabalho" defaultThemeVersion="124226"/>
  <xr:revisionPtr revIDLastSave="1132" documentId="8_{3155B107-0DA3-44BA-963F-4BD25A704790}" xr6:coauthVersionLast="47" xr6:coauthVersionMax="47" xr10:uidLastSave="{BF045187-C3D3-44D0-ABF0-337584AC7A56}"/>
  <bookViews>
    <workbookView xWindow="28680" yWindow="-900" windowWidth="29040" windowHeight="15720" xr2:uid="{00000000-000D-0000-FFFF-FFFF00000000}"/>
  </bookViews>
  <sheets>
    <sheet name="PLANO DE TRABALHO" sheetId="1" r:id="rId1"/>
    <sheet name="ANEXO I - MEMORIA DE CALCULO" sheetId="2" r:id="rId2"/>
  </sheets>
  <definedNames>
    <definedName name="_xlnm.Print_Area" localSheetId="0">'PLANO DE TRABALHO'!$B$1:$Q$191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3" i="2" l="1"/>
  <c r="I173" i="2"/>
  <c r="H173" i="2"/>
  <c r="G173" i="2"/>
  <c r="F173" i="2"/>
  <c r="P59" i="1"/>
  <c r="P125" i="1"/>
  <c r="F168" i="2"/>
  <c r="H165" i="2"/>
  <c r="H140" i="2"/>
  <c r="H124" i="2"/>
  <c r="H125" i="2"/>
  <c r="H35" i="2"/>
  <c r="O117" i="1"/>
  <c r="O107" i="1"/>
  <c r="O108" i="1"/>
  <c r="O109" i="1"/>
  <c r="O110" i="1"/>
  <c r="O111" i="1"/>
  <c r="O112" i="1"/>
  <c r="O113" i="1"/>
  <c r="O114" i="1"/>
  <c r="O115" i="1"/>
  <c r="O116" i="1"/>
  <c r="O106" i="1"/>
  <c r="Q153" i="1"/>
  <c r="P143" i="1"/>
  <c r="Q143" i="1" s="1"/>
  <c r="P142" i="1"/>
  <c r="Q142" i="1" s="1"/>
  <c r="P141" i="1"/>
  <c r="Q141" i="1" s="1"/>
  <c r="P140" i="1"/>
  <c r="Q140" i="1" s="1"/>
  <c r="P139" i="1"/>
  <c r="Q139" i="1" s="1"/>
  <c r="P138" i="1"/>
  <c r="Q138" i="1" s="1"/>
  <c r="P137" i="1"/>
  <c r="Q137" i="1" s="1"/>
  <c r="P136" i="1"/>
  <c r="Q136" i="1" s="1"/>
  <c r="P135" i="1"/>
  <c r="Q135" i="1" s="1"/>
  <c r="P134" i="1"/>
  <c r="Q134" i="1" s="1"/>
  <c r="P133" i="1"/>
  <c r="Q133" i="1" s="1"/>
  <c r="P132" i="1"/>
  <c r="Q132" i="1" s="1"/>
  <c r="P131" i="1"/>
  <c r="Q131" i="1" s="1"/>
  <c r="P130" i="1"/>
  <c r="Q130" i="1" s="1"/>
  <c r="P129" i="1"/>
  <c r="Q129" i="1" s="1"/>
  <c r="P128" i="1"/>
  <c r="Q128" i="1" s="1"/>
  <c r="H67" i="2"/>
  <c r="I67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47" i="2"/>
  <c r="I47" i="2" s="1"/>
  <c r="H46" i="2"/>
  <c r="I46" i="2" s="1"/>
  <c r="H45" i="2"/>
  <c r="I45" i="2" s="1"/>
  <c r="H19" i="2"/>
  <c r="I19" i="2" s="1"/>
  <c r="G134" i="2" l="1"/>
  <c r="P90" i="1" s="1"/>
  <c r="F134" i="2"/>
  <c r="O90" i="1" s="1"/>
  <c r="H133" i="2"/>
  <c r="I133" i="2" s="1"/>
  <c r="H132" i="2"/>
  <c r="I132" i="2" s="1"/>
  <c r="H131" i="2"/>
  <c r="I131" i="2" s="1"/>
  <c r="H134" i="2" l="1"/>
  <c r="N99" i="1"/>
  <c r="N97" i="1"/>
  <c r="N96" i="1"/>
  <c r="I134" i="2" l="1"/>
  <c r="Q90" i="1"/>
  <c r="N37" i="1"/>
  <c r="G85" i="2"/>
  <c r="G86" i="2" s="1"/>
  <c r="F85" i="2"/>
  <c r="F86" i="2" s="1"/>
  <c r="F126" i="2" l="1"/>
  <c r="O89" i="1" s="1"/>
  <c r="G126" i="2"/>
  <c r="P89" i="1" s="1"/>
  <c r="H167" i="2" l="1"/>
  <c r="I167" i="2" s="1"/>
  <c r="H166" i="2"/>
  <c r="I166" i="2" s="1"/>
  <c r="I165" i="2"/>
  <c r="H68" i="2" l="1"/>
  <c r="I68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17" i="2"/>
  <c r="I17" i="2" s="1"/>
  <c r="H27" i="2" l="1"/>
  <c r="I27" i="2" s="1"/>
  <c r="H28" i="2"/>
  <c r="I28" i="2" s="1"/>
  <c r="H168" i="2" l="1"/>
  <c r="G168" i="2"/>
  <c r="P93" i="1" s="1"/>
  <c r="O93" i="1"/>
  <c r="H123" i="2"/>
  <c r="I123" i="2" s="1"/>
  <c r="I124" i="2"/>
  <c r="H83" i="2"/>
  <c r="I83" i="2" s="1"/>
  <c r="H84" i="2"/>
  <c r="I84" i="2" s="1"/>
  <c r="H116" i="2"/>
  <c r="I116" i="2" s="1"/>
  <c r="H117" i="2"/>
  <c r="I117" i="2" s="1"/>
  <c r="H115" i="2"/>
  <c r="I115" i="2" s="1"/>
  <c r="G118" i="2"/>
  <c r="P88" i="1" s="1"/>
  <c r="F118" i="2"/>
  <c r="O88" i="1" s="1"/>
  <c r="G111" i="2"/>
  <c r="P87" i="1" s="1"/>
  <c r="F111" i="2"/>
  <c r="O87" i="1" s="1"/>
  <c r="H99" i="2"/>
  <c r="I99" i="2" s="1"/>
  <c r="H100" i="2"/>
  <c r="I100" i="2" s="1"/>
  <c r="H91" i="2"/>
  <c r="I91" i="2" s="1"/>
  <c r="G94" i="2"/>
  <c r="P86" i="1" s="1"/>
  <c r="F94" i="2"/>
  <c r="O86" i="1" s="1"/>
  <c r="H92" i="2"/>
  <c r="I92" i="2" s="1"/>
  <c r="G77" i="2"/>
  <c r="P84" i="1" s="1"/>
  <c r="F77" i="2"/>
  <c r="O84" i="1" s="1"/>
  <c r="H75" i="2"/>
  <c r="I75" i="2" s="1"/>
  <c r="H74" i="2"/>
  <c r="I74" i="2" s="1"/>
  <c r="H48" i="2"/>
  <c r="I48" i="2" s="1"/>
  <c r="G30" i="2"/>
  <c r="P81" i="1" s="1"/>
  <c r="F30" i="2"/>
  <c r="O81" i="1" s="1"/>
  <c r="G21" i="2"/>
  <c r="G22" i="2" s="1"/>
  <c r="F21" i="2"/>
  <c r="F22" i="2" s="1"/>
  <c r="H18" i="2"/>
  <c r="I18" i="2" s="1"/>
  <c r="Q154" i="1"/>
  <c r="Q152" i="1"/>
  <c r="Q151" i="1"/>
  <c r="Q164" i="1"/>
  <c r="Q163" i="1"/>
  <c r="Q162" i="1"/>
  <c r="I168" i="2" l="1"/>
  <c r="Q93" i="1"/>
  <c r="Q155" i="1"/>
  <c r="Q156" i="1" s="1"/>
  <c r="Q157" i="1" s="1"/>
  <c r="H118" i="2"/>
  <c r="I118" i="2" s="1"/>
  <c r="G23" i="2"/>
  <c r="F23" i="2"/>
  <c r="Q165" i="1"/>
  <c r="Q166" i="1" s="1"/>
  <c r="Q167" i="1" s="1"/>
  <c r="P80" i="1" l="1"/>
  <c r="O80" i="1"/>
  <c r="Q88" i="1"/>
  <c r="P126" i="1" l="1"/>
  <c r="Q126" i="1" s="1"/>
  <c r="P127" i="1"/>
  <c r="Q127" i="1" s="1"/>
  <c r="P62" i="1" l="1"/>
  <c r="P61" i="1"/>
  <c r="P60" i="1"/>
  <c r="B40" i="1"/>
  <c r="P63" i="1" l="1"/>
  <c r="O40" i="1" s="1"/>
  <c r="G161" i="2"/>
  <c r="F161" i="2"/>
  <c r="H141" i="2"/>
  <c r="I141" i="2" s="1"/>
  <c r="H142" i="2"/>
  <c r="I142" i="2" s="1"/>
  <c r="H143" i="2"/>
  <c r="I143" i="2" s="1"/>
  <c r="H144" i="2"/>
  <c r="I144" i="2" s="1"/>
  <c r="H145" i="2"/>
  <c r="I145" i="2" s="1"/>
  <c r="H146" i="2"/>
  <c r="I146" i="2" s="1"/>
  <c r="H147" i="2"/>
  <c r="I147" i="2" s="1"/>
  <c r="H148" i="2"/>
  <c r="I148" i="2" s="1"/>
  <c r="H149" i="2"/>
  <c r="I149" i="2" s="1"/>
  <c r="H150" i="2"/>
  <c r="I150" i="2" s="1"/>
  <c r="H151" i="2"/>
  <c r="I151" i="2" s="1"/>
  <c r="H152" i="2"/>
  <c r="I152" i="2" s="1"/>
  <c r="H153" i="2"/>
  <c r="I153" i="2" s="1"/>
  <c r="H154" i="2"/>
  <c r="I154" i="2" s="1"/>
  <c r="H155" i="2"/>
  <c r="I155" i="2" s="1"/>
  <c r="H156" i="2"/>
  <c r="I156" i="2" s="1"/>
  <c r="H157" i="2"/>
  <c r="I157" i="2" s="1"/>
  <c r="H158" i="2"/>
  <c r="I158" i="2" s="1"/>
  <c r="H159" i="2"/>
  <c r="I159" i="2" s="1"/>
  <c r="H160" i="2"/>
  <c r="I160" i="2" s="1"/>
  <c r="I140" i="2"/>
  <c r="H93" i="2"/>
  <c r="I93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9" i="2"/>
  <c r="I49" i="2" s="1"/>
  <c r="I35" i="2"/>
  <c r="K40" i="1" l="1"/>
  <c r="P92" i="1"/>
  <c r="O92" i="1"/>
  <c r="H126" i="2"/>
  <c r="I125" i="2"/>
  <c r="P71" i="1"/>
  <c r="P67" i="1"/>
  <c r="P66" i="1"/>
  <c r="H94" i="2"/>
  <c r="I94" i="2" s="1"/>
  <c r="H161" i="2"/>
  <c r="H29" i="2"/>
  <c r="I29" i="2" s="1"/>
  <c r="H20" i="2"/>
  <c r="I20" i="2" s="1"/>
  <c r="I161" i="2" l="1"/>
  <c r="I126" i="2"/>
  <c r="Q89" i="1"/>
  <c r="Q92" i="1"/>
  <c r="Q86" i="1"/>
  <c r="P68" i="1"/>
  <c r="P72" i="1" s="1"/>
  <c r="H30" i="2"/>
  <c r="I30" i="2" s="1"/>
  <c r="H21" i="2"/>
  <c r="H22" i="2" s="1"/>
  <c r="H76" i="2"/>
  <c r="I76" i="2" s="1"/>
  <c r="H110" i="2"/>
  <c r="I110" i="2" s="1"/>
  <c r="H82" i="2"/>
  <c r="I82" i="2" s="1"/>
  <c r="I21" i="2" l="1"/>
  <c r="Q81" i="1"/>
  <c r="P74" i="1"/>
  <c r="I22" i="2"/>
  <c r="H111" i="2"/>
  <c r="I111" i="2" s="1"/>
  <c r="H85" i="2"/>
  <c r="I85" i="2" s="1"/>
  <c r="H77" i="2"/>
  <c r="I77" i="2" s="1"/>
  <c r="H50" i="2"/>
  <c r="F69" i="2"/>
  <c r="O83" i="1" s="1"/>
  <c r="F50" i="2"/>
  <c r="O82" i="1" l="1"/>
  <c r="Q87" i="1"/>
  <c r="Q84" i="1"/>
  <c r="Q82" i="1"/>
  <c r="H23" i="2"/>
  <c r="F87" i="2"/>
  <c r="O94" i="1" s="1"/>
  <c r="H86" i="2"/>
  <c r="I86" i="2" s="1"/>
  <c r="G50" i="2"/>
  <c r="I23" i="2" l="1"/>
  <c r="I50" i="2"/>
  <c r="P82" i="1"/>
  <c r="O85" i="1"/>
  <c r="Q80" i="1"/>
  <c r="G87" i="2"/>
  <c r="H87" i="2"/>
  <c r="P85" i="1" l="1"/>
  <c r="I87" i="2"/>
  <c r="F178" i="2"/>
  <c r="F185" i="2"/>
  <c r="F179" i="2"/>
  <c r="O97" i="1" s="1"/>
  <c r="Q85" i="1"/>
  <c r="P144" i="1"/>
  <c r="O99" i="1" l="1"/>
  <c r="F186" i="2"/>
  <c r="O96" i="1"/>
  <c r="F180" i="2"/>
  <c r="F191" i="2" s="1"/>
  <c r="O100" i="1" s="1"/>
  <c r="Q144" i="1"/>
  <c r="Q125" i="1" l="1"/>
  <c r="Q145" i="1" s="1"/>
  <c r="H69" i="2" l="1"/>
  <c r="Q94" i="1" s="1"/>
  <c r="G69" i="2"/>
  <c r="P94" i="1" s="1"/>
  <c r="G185" i="2" l="1"/>
  <c r="G186" i="2" s="1"/>
  <c r="P83" i="1"/>
  <c r="I69" i="2"/>
  <c r="G179" i="2"/>
  <c r="P97" i="1" s="1"/>
  <c r="Q83" i="1"/>
  <c r="G178" i="2" l="1"/>
  <c r="G180" i="2" s="1"/>
  <c r="G191" i="2" s="1"/>
  <c r="P100" i="1" s="1"/>
  <c r="H185" i="2"/>
  <c r="Q99" i="1" s="1"/>
  <c r="H178" i="2"/>
  <c r="H179" i="2"/>
  <c r="P96" i="1" l="1"/>
  <c r="I179" i="2"/>
  <c r="Q97" i="1"/>
  <c r="I178" i="2"/>
  <c r="I185" i="2"/>
  <c r="Q96" i="1"/>
  <c r="H180" i="2"/>
  <c r="H186" i="2"/>
  <c r="I186" i="2" s="1"/>
  <c r="I180" i="2" l="1"/>
  <c r="H191" i="2"/>
  <c r="Q100" i="1" s="1"/>
  <c r="I191" i="2" l="1"/>
</calcChain>
</file>

<file path=xl/sharedStrings.xml><?xml version="1.0" encoding="utf-8"?>
<sst xmlns="http://schemas.openxmlformats.org/spreadsheetml/2006/main" count="356" uniqueCount="220">
  <si>
    <t>Encargos sociais (20%) INSS - Patronal</t>
  </si>
  <si>
    <t>TOTAL ITEM - 1</t>
  </si>
  <si>
    <t>TOTAL ITEM - 2</t>
  </si>
  <si>
    <t>TOTAL ITEM - 4</t>
  </si>
  <si>
    <t>TOTAL ITEM - 5</t>
  </si>
  <si>
    <t>TOTAL ITEM - 6</t>
  </si>
  <si>
    <t>TOTAL ITEM - 7</t>
  </si>
  <si>
    <t>TOTAL ITEM - 8</t>
  </si>
  <si>
    <t>TOTAL ITEM - 9</t>
  </si>
  <si>
    <t>TOTAL ITEM - 10</t>
  </si>
  <si>
    <t>ESPECIFICAÇÕES</t>
  </si>
  <si>
    <t>TOTAL ITEM - 3</t>
  </si>
  <si>
    <t>I  IDENTIFICAÇÃO</t>
  </si>
  <si>
    <t>IDENTIFICAÇÃO DO PROJETO</t>
  </si>
  <si>
    <t>Universidade Federal do Mato Grosso</t>
  </si>
  <si>
    <t>Nome</t>
  </si>
  <si>
    <t>Registro Funcional</t>
  </si>
  <si>
    <t>DADOS</t>
  </si>
  <si>
    <t>Coordenador (a)</t>
  </si>
  <si>
    <t>DESPESAS DE CUSTEIO</t>
  </si>
  <si>
    <t>Passagens</t>
  </si>
  <si>
    <t>Serviços de Terceiros - Pessoa Jurídica</t>
  </si>
  <si>
    <t>Material de Consumo</t>
  </si>
  <si>
    <t>Bolsa Pesquisa (Projeto cadastrado na PROPEQ)</t>
  </si>
  <si>
    <t>Equipamentos e Material Permanente</t>
  </si>
  <si>
    <t>DESPESAS DE CAPITAL (INVESTIMENTO)</t>
  </si>
  <si>
    <t>Obras e Instalações</t>
  </si>
  <si>
    <t>MEMÓRIA DE CÁLCULO</t>
  </si>
  <si>
    <t>_______________________________________________________________________</t>
  </si>
  <si>
    <t>Título do Projeto:</t>
  </si>
  <si>
    <t>TOTAL PROJETO BÁSICO</t>
  </si>
  <si>
    <t>Valor Total [R$]</t>
  </si>
  <si>
    <t>Pessoal e Encargos [CLT]</t>
  </si>
  <si>
    <t>Valor Mensal [R$]</t>
  </si>
  <si>
    <t>COORDENADOR [A] DO PROJETO ¹</t>
  </si>
  <si>
    <t>Aparelhos e Equipamentos de Comunicação</t>
  </si>
  <si>
    <t>Equipamentos de Manobra e Patrulhamento</t>
  </si>
  <si>
    <t>Equipamentos de Proteção, Segurança e socorro</t>
  </si>
  <si>
    <t>Maquina e equipamentos de natureza Industrial</t>
  </si>
  <si>
    <t>Máquinas e Equipamentos Energéticos</t>
  </si>
  <si>
    <t>Máquinas e Equipamentos Gráficos</t>
  </si>
  <si>
    <t>Equipamentos para áudio, vídeo e foto</t>
  </si>
  <si>
    <t>Máquinas e utensílios e equipamentos diversos</t>
  </si>
  <si>
    <t>Equipamentos de processamento de dados</t>
  </si>
  <si>
    <t>Máquinas, ferramentas e utensílios de oficina</t>
  </si>
  <si>
    <t>Máquinas e Equipamentos Agrícola rodoviários</t>
  </si>
  <si>
    <t>Mobiliário em geral</t>
  </si>
  <si>
    <t>sub total prestadores de serviços</t>
  </si>
  <si>
    <t xml:space="preserve"> </t>
  </si>
  <si>
    <t>Link Portaria Nº448, de 13/09/2002 - da Secretaria do Tesouro Nacional</t>
  </si>
  <si>
    <t>LEI Nº 11.788/2008 - LEI DO ESTAGIO</t>
  </si>
  <si>
    <t>Tabela Cálculo</t>
  </si>
  <si>
    <t>CNPJ: 33.004.540/0001-00</t>
  </si>
  <si>
    <t>TOTAL</t>
  </si>
  <si>
    <t>Vlr. Hora/ trabalhada</t>
  </si>
  <si>
    <t>Fundação de Apoio e Desenvolvimento da Universidade Federal de Mato Grosso - Fundação Uniselva</t>
  </si>
  <si>
    <t>CNPJ: 04.845.150/0001-57</t>
  </si>
  <si>
    <t>Outros Equipamentos e Materiais Permanentes</t>
  </si>
  <si>
    <t>Período Duração/ mês</t>
  </si>
  <si>
    <t>.Combustíveis e Lubrificantes Automotivos</t>
  </si>
  <si>
    <t>Carga Horária Mensal</t>
  </si>
  <si>
    <t>TOTAL ITEM - 14</t>
  </si>
  <si>
    <t>PLANO DE APLICAÇÃO APROVADO</t>
  </si>
  <si>
    <t>ALTERAÇÕES PROPOSTAS</t>
  </si>
  <si>
    <t>PLANO DE APLICAÇÃO PROPOSTO</t>
  </si>
  <si>
    <t>Número de Registro na Fundação Uniselva:</t>
  </si>
  <si>
    <t>Prazo de Execução Original</t>
  </si>
  <si>
    <t>Inicio</t>
  </si>
  <si>
    <t>Término</t>
  </si>
  <si>
    <t>IV - DETALHAMENTO E JUSTIFICATIVA DO INVESTIMENTO</t>
  </si>
  <si>
    <t>QTDE.</t>
  </si>
  <si>
    <t>Identificação (equipamentos, móveis, obras, reformas, etc..)</t>
  </si>
  <si>
    <t xml:space="preserve">VL.UNIT </t>
  </si>
  <si>
    <t>VALOR TOTAL</t>
  </si>
  <si>
    <t>Mês Início</t>
  </si>
  <si>
    <t>Mês Término</t>
  </si>
  <si>
    <t>Justificativa:</t>
  </si>
  <si>
    <t>.Serviços de fornecimento de alimentação</t>
  </si>
  <si>
    <t xml:space="preserve">.Manutenção e conservação de veículos </t>
  </si>
  <si>
    <t xml:space="preserve">.Exposições, congressos e conferências </t>
  </si>
  <si>
    <t xml:space="preserve">.Serviços gráficos </t>
  </si>
  <si>
    <t xml:space="preserve">.Serviços de comunicação em geral </t>
  </si>
  <si>
    <t>.Serviços de analises e pesquisas científicas</t>
  </si>
  <si>
    <t>LEGENDA</t>
  </si>
  <si>
    <t xml:space="preserve">.Manutenção e conservação de maquinas e equipamentos </t>
  </si>
  <si>
    <t>..Material de processamento de dados</t>
  </si>
  <si>
    <t>..Material de Proteção e segurança</t>
  </si>
  <si>
    <t>..Material elétrico e eletrônico</t>
  </si>
  <si>
    <r>
      <t>..Materiais de expediente</t>
    </r>
    <r>
      <rPr>
        <sz val="9"/>
        <color indexed="8"/>
        <rFont val="Calibri"/>
        <family val="2"/>
        <scheme val="minor"/>
      </rPr>
      <t xml:space="preserve"> </t>
    </r>
  </si>
  <si>
    <r>
      <t>..Material químico</t>
    </r>
    <r>
      <rPr>
        <sz val="9"/>
        <color indexed="8"/>
        <rFont val="Calibri"/>
        <family val="2"/>
        <scheme val="minor"/>
      </rPr>
      <t xml:space="preserve"> </t>
    </r>
  </si>
  <si>
    <r>
      <t>..Material hospitalar</t>
    </r>
    <r>
      <rPr>
        <sz val="9"/>
        <color indexed="8"/>
        <rFont val="Calibri"/>
        <family val="2"/>
        <scheme val="minor"/>
      </rPr>
      <t xml:space="preserve"> </t>
    </r>
  </si>
  <si>
    <r>
      <t>..Uniformes, Tecidos e aviamentos</t>
    </r>
    <r>
      <rPr>
        <sz val="9"/>
        <color indexed="8"/>
        <rFont val="Calibri"/>
        <family val="2"/>
        <scheme val="minor"/>
      </rPr>
      <t xml:space="preserve"> </t>
    </r>
  </si>
  <si>
    <r>
      <t>..Material para manutenção de veículos</t>
    </r>
    <r>
      <rPr>
        <sz val="9"/>
        <color indexed="8"/>
        <rFont val="Calibri"/>
        <family val="2"/>
        <scheme val="minor"/>
      </rPr>
      <t xml:space="preserve"> </t>
    </r>
  </si>
  <si>
    <t>..Sementes, mudas de plantas e insumos</t>
  </si>
  <si>
    <t>..Aquisição de software de base</t>
  </si>
  <si>
    <t xml:space="preserve">..Outros Materiais de Consumo </t>
  </si>
  <si>
    <t>Aparelhos de medição e orientação</t>
  </si>
  <si>
    <t>Sub Total</t>
  </si>
  <si>
    <t>Encargos (86%)</t>
  </si>
  <si>
    <t>.Outros Serviços de Terceiros- Pessoa Jurídica [despesas bancárias e locação de veículos]</t>
  </si>
  <si>
    <t>Coordenador(a) do Projeto</t>
  </si>
  <si>
    <t>Prazo de Execução Pleiteado</t>
  </si>
  <si>
    <t>META</t>
  </si>
  <si>
    <t>ETAPA</t>
  </si>
  <si>
    <t>DESCRIÇÃO</t>
  </si>
  <si>
    <t>MÊS INÍCIO</t>
  </si>
  <si>
    <t>MÊS FINAL</t>
  </si>
  <si>
    <t>II PREVISÃO DE RECEITAS</t>
  </si>
  <si>
    <t>FONTES</t>
  </si>
  <si>
    <t>(EM R$ 1,00)</t>
  </si>
  <si>
    <t>ESPECIFICAÇÃO</t>
  </si>
  <si>
    <t>QTD.</t>
  </si>
  <si>
    <t>VALOR UNITÁRIO</t>
  </si>
  <si>
    <t>TOTAL GERAL</t>
  </si>
  <si>
    <t>III PREVISÃO DE DESPESAS [R$ 1,00] [VER MEMÓRIA DE CALCULO]</t>
  </si>
  <si>
    <t xml:space="preserve">Instituto/Faculdade: </t>
  </si>
  <si>
    <t xml:space="preserve">Departamento/Área: </t>
  </si>
  <si>
    <t>CNPJ:</t>
  </si>
  <si>
    <t>1.1</t>
  </si>
  <si>
    <t>1.2</t>
  </si>
  <si>
    <t>NOVO CRONOGRAMA DE EXECUÇÃO</t>
  </si>
  <si>
    <t>20% INSS Patronal (Encargos)</t>
  </si>
  <si>
    <t>Total</t>
  </si>
  <si>
    <t>Quantidade de Produtos</t>
  </si>
  <si>
    <t>Valor Bruto Por Produto[R$]</t>
  </si>
  <si>
    <t>Função a ser selecionada</t>
  </si>
  <si>
    <t>Carga Horária Semanal</t>
  </si>
  <si>
    <t>Nº de Meses</t>
  </si>
  <si>
    <t>Valor do Salário Mensal</t>
  </si>
  <si>
    <t>MINISTÉRIO DA EDUCAÇÃO</t>
  </si>
  <si>
    <t xml:space="preserve">ITEM 1 - NATUREZA DA DESPESA - PESSOAL E ENCARGOS (CLT) </t>
  </si>
  <si>
    <t>ITEM 2 - NATUREZA DA DESPESA - PASSAGENS</t>
  </si>
  <si>
    <t>ITEM 3 - NATUREZA DA DESPESA - SERVIÇOS DE TERCEIROS PESSOA JURÍDICA</t>
  </si>
  <si>
    <t>ITEM 4 - NATUREZA DA DESPESA - MATERIAL DE CONSUMO</t>
  </si>
  <si>
    <t>ITEM 5 - NATUREZA DA DESPESA - DIÁRIAS</t>
  </si>
  <si>
    <t>TOTAL ITEM - 12</t>
  </si>
  <si>
    <t>TOTAL DE RESSARCIMENTO</t>
  </si>
  <si>
    <t>TOTAL DE DESPESAS OPERACIONAIS ADMINISTRATIVAS</t>
  </si>
  <si>
    <t>Novo valor total</t>
  </si>
  <si>
    <t>Valor a ser aditivado</t>
  </si>
  <si>
    <t>Valor original do projeto [R$]</t>
  </si>
  <si>
    <t>SITUAÇÃO</t>
  </si>
  <si>
    <t>ADITIVO DE PRAZO</t>
  </si>
  <si>
    <t>ADITIVO DE VALOR</t>
  </si>
  <si>
    <t>REMANEJAMENTO</t>
  </si>
  <si>
    <t>TIPO (MARCAR TODOS QUE SE APLICAR)</t>
  </si>
  <si>
    <r>
      <t xml:space="preserve">.Serviços de seguros em geral  </t>
    </r>
    <r>
      <rPr>
        <b/>
        <i/>
        <sz val="9"/>
        <color rgb="FFFF0000"/>
        <rFont val="Calibri"/>
        <family val="2"/>
        <scheme val="minor"/>
      </rPr>
      <t>[R$15,00 por pessoa/por mês]</t>
    </r>
  </si>
  <si>
    <t>VALOR DO PROJETO BÁSICO</t>
  </si>
  <si>
    <t>Terceiro Partícipe (quando houver)</t>
  </si>
  <si>
    <t xml:space="preserve">Nome completo: </t>
  </si>
  <si>
    <t xml:space="preserve">Telefone: </t>
  </si>
  <si>
    <t xml:space="preserve">E-mail: </t>
  </si>
  <si>
    <t>Valor total aprovado anteriormente</t>
  </si>
  <si>
    <t>V. A - Participantes vinculados à UFMT   [servidores ativos e discentes]</t>
  </si>
  <si>
    <t>V. B - Quadro Complementar - Regime CLT</t>
  </si>
  <si>
    <t>DADOS DE REMUNERAÇÃO</t>
  </si>
  <si>
    <t>VI - APROVAÇÃO</t>
  </si>
  <si>
    <t>ITEM 7 - NATUREZA DA DESPESA - BOLSA PESQUISA [PROJETO CADASTRADO NA PROPeq] - VÍNCULO COM A UFMT</t>
  </si>
  <si>
    <t>ITEM 8 - NATUREZA DA DESPESA - BOLSA COM ENCARGOS (LEI 8958/1994)</t>
  </si>
  <si>
    <t>ITEM 9 - NATUREZA DA DESPESA - BOLSA INOVAÇÃO TECNOLÓGICA [LEI 13.243 DE 11/01/2016]</t>
  </si>
  <si>
    <t>ITEM 10 - NATUREZA DA DESPESA - BOLSA ESTÁGIO (LEI Nº 11.788/2008 - LEI DO ESTAGIO)</t>
  </si>
  <si>
    <t>TOTAL ITEM - 11</t>
  </si>
  <si>
    <t>TOTAL DO PROJETO BÁSICO [Itens 1 + 2 + 3 + 4 + 5 + 6 + 7 + 8 + 9 + 10 + 11+12]</t>
  </si>
  <si>
    <t>TOTAL ITEM - 13</t>
  </si>
  <si>
    <t>V. C - Outros Participantes [se autônomo]</t>
  </si>
  <si>
    <t>UNIVERSIDADE FEDERAL DE MATO GROSSO</t>
  </si>
  <si>
    <t xml:space="preserve">CPF: </t>
  </si>
  <si>
    <t xml:space="preserve">SIAPE: </t>
  </si>
  <si>
    <t>RESSARCIMENTO À UNIVERSIDADE FEDERAL DE MATO GROSSO PELOS SEUS BENS TANGÍVEIS E INTANGÍVEIS - RESOLUÇÃO CD 08/ ART. 26 INCISO I, ALÍNEA A E B</t>
  </si>
  <si>
    <t>..RESSARCIMENTO À CONTA ÚNICA DA UNIVERSIDADE POR MEIO DE GRU</t>
  </si>
  <si>
    <t>..RESSARCIMENTO À UNIDADE DE ORIGEM DO PROJETO (PGA)</t>
  </si>
  <si>
    <t>Diárias</t>
  </si>
  <si>
    <t>Serviço Terceiros - Pessoa Física - Prestador de Serviço Autônomo (Total/ Valor Bruto com os encargos de INSS, ISSQN e IR (se for o caso) a deduzir)</t>
  </si>
  <si>
    <t>Bolsa (Lei nº 8958/2004) - vínculo com a UFMT</t>
  </si>
  <si>
    <t>Bolsa Inovação Tecnológica [Lei 13243 de 11 de janeiro de 2016] - vínculo com a UFMT (Projetos Cadastrados no EIT)</t>
  </si>
  <si>
    <t xml:space="preserve">RESSARCIMENTO À UNIVERSIDADE FEDERAL DE MATO GROSSO PELOS SEUS BENS TANGÍVEIS E INTANGÍVEIS </t>
  </si>
  <si>
    <t>..RESSARCIMENTO À UNIDADE DE ORIGEM DO PROJETO [PGA]</t>
  </si>
  <si>
    <t>TOTAL GERAL [PROJETO BÁSICO + RESSARCIMENTO + DESPESAS OPERACIONAIS]</t>
  </si>
  <si>
    <t>Vinculação [servidor,  discente etc.]</t>
  </si>
  <si>
    <t>Forma [bolsa, bolsa estágio etc.]</t>
  </si>
  <si>
    <t>ITEM 6 - NATUREZA DA DESPESA - SERVIÇOS TERCEIROS - PESSOA FÍSICA - PRESTADOR DE SERVIÇO AUTÔNOMO (TOTAL/VALOR BRUTO COM OS ENCARGOS DE INSS, ISSQN, E IR (SE FOR O CASO A DEDUZIR)</t>
  </si>
  <si>
    <t>Bolsa Estágio (Lei nº 11.788/2008 - Lei do Estágio)</t>
  </si>
  <si>
    <t>DESPESAS OPERACIONAIS ADMINISTRATIVAS (DOA) DA FUNDAÇÃO UNISELVA</t>
  </si>
  <si>
    <t>Descrição dos Serviços Autônomos a ser Solicitado</t>
  </si>
  <si>
    <t xml:space="preserve">.Manutenção e conservação de bens imóveis </t>
  </si>
  <si>
    <r>
      <t>..Gêneros de alimentação</t>
    </r>
    <r>
      <rPr>
        <sz val="9"/>
        <color indexed="8"/>
        <rFont val="Calibri"/>
        <family val="2"/>
        <scheme val="minor"/>
      </rPr>
      <t xml:space="preserve"> </t>
    </r>
  </si>
  <si>
    <r>
      <t>..Material laboratorial</t>
    </r>
    <r>
      <rPr>
        <sz val="9"/>
        <color indexed="8"/>
        <rFont val="Calibri"/>
        <family val="2"/>
        <scheme val="minor"/>
      </rPr>
      <t xml:space="preserve"> </t>
    </r>
  </si>
  <si>
    <r>
      <t>..Material técnico para seleção e treinamento</t>
    </r>
    <r>
      <rPr>
        <sz val="9"/>
        <color indexed="8"/>
        <rFont val="Calibri"/>
        <family val="2"/>
        <scheme val="minor"/>
      </rPr>
      <t xml:space="preserve"> </t>
    </r>
  </si>
  <si>
    <t>Instrumentos Musicais e Artísticos</t>
  </si>
  <si>
    <t>Equipamentos e utensílios hidráulicos e elétricos</t>
  </si>
  <si>
    <t>MODELO DE PLANO DE TRABALHO DE ADITIVO DE PRAZO/VALOR/REMANEJAMENTO - VERSÃO  1/2025</t>
  </si>
  <si>
    <t>Cuiabá - MT, data da última assinatura eletrônica</t>
  </si>
  <si>
    <r>
      <t xml:space="preserve">Colegiado de Curso/Departamento </t>
    </r>
    <r>
      <rPr>
        <b/>
        <i/>
        <sz val="11"/>
        <color theme="1"/>
        <rFont val="Calibri"/>
        <family val="2"/>
        <scheme val="minor"/>
      </rPr>
      <t>[Anexar Ata]</t>
    </r>
  </si>
  <si>
    <r>
      <t xml:space="preserve">Congregação     </t>
    </r>
    <r>
      <rPr>
        <b/>
        <i/>
        <sz val="11"/>
        <color theme="1"/>
        <rFont val="Calibri"/>
        <family val="2"/>
        <scheme val="minor"/>
      </rPr>
      <t xml:space="preserve"> [Anexar Ata]</t>
    </r>
  </si>
  <si>
    <t>ITEM 12 - NATUREZA DA DESPESA - EQUIPAMENTO E MATERIAL PERMANENTE</t>
  </si>
  <si>
    <t>ITEM 13 - NATUREZA DA DESPESA - OBRAS E INSTALAÇÕES</t>
  </si>
  <si>
    <t>ITEM 14 - NATUREZA DA DESPESA - RESSARCIMENTO À UFMT PELOS SEUS BENS TANGÍVEIS E INTANGÍVEIS</t>
  </si>
  <si>
    <t>ITEM 15 - DESPESAS OPERACIONAIS ADMINISTRATIVAS (DOA) DA FUNDAÇÃO UNISELVA</t>
  </si>
  <si>
    <t>TOTAL ITEM - 15</t>
  </si>
  <si>
    <t>Auxílio Transporte (Lei nº 11.788/2008 - Lei do Estágio)</t>
  </si>
  <si>
    <t>ITEM 11 - NATUREZA DA DESPESA - AUXÍLIO TRANSPORTE (LEI Nº 11.788/2008 - LEI DO ESTAGIO)</t>
  </si>
  <si>
    <t>..DOA (ATÉ 12%)</t>
  </si>
  <si>
    <t>..Ensaios geofísicos, como Sísmica de Reflexão, GPR, Eletro-resistividade, Gravimetria,Magnetometria, Métodos Potencias, MASW, SEV, Crosshole, Tomografia. 
elétrica, dentre</t>
  </si>
  <si>
    <t>..Hospedagens [despesas com serviços de hospedagens e alimentação de servidores e convidados do governo em viagens oficiais pagos diretamente a estabelecimentos hoteleiros (quando não houver pagamento de diárias).]</t>
  </si>
  <si>
    <t>.Locação de veículo (diária)</t>
  </si>
  <si>
    <t>..Outros Serviços de Terceiros - Pessoa Jurídica</t>
  </si>
  <si>
    <t>Diárias - Para o Interior</t>
  </si>
  <si>
    <t>Diárias - Para Outros Estados</t>
  </si>
  <si>
    <t>Computador de Alto Desempenho</t>
  </si>
  <si>
    <t>Veículos Aéreos Não Tripulados (VANT), RTK e robot dog</t>
  </si>
  <si>
    <t>Baterias extras - VANT</t>
  </si>
  <si>
    <t>Equipamentos de laboratório de geotecnia</t>
  </si>
  <si>
    <t>Aquisição HD externo</t>
  </si>
  <si>
    <t>Mês 1</t>
  </si>
  <si>
    <t>Mês 24</t>
  </si>
  <si>
    <t>2.1</t>
  </si>
  <si>
    <t>3.1</t>
  </si>
  <si>
    <t>TOTAL  GERAL</t>
  </si>
  <si>
    <t>DESPESAS OPERACIONAIS ADMINISTRATIVAS (DOA) DA FUNDAÇÃO UNISELVA - RESOLUÇÃO CD 88/ ART. 26 INCISO II E III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</si>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</sst>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Helvetica"/>
    </font>
    <font>
      <b/>
      <sz val="12"/>
      <color theme="1"/>
      <name val="Helvetica"/>
    </font>
    <font>
      <b/>
      <sz val="10"/>
      <color theme="1"/>
      <name val="Helvetica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i/>
      <sz val="9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6.5"/>
      <color theme="1"/>
      <name val="Helvetica"/>
    </font>
    <font>
      <b/>
      <sz val="2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65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slantDashDot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4" fontId="0" fillId="4" borderId="0" xfId="2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3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43" fontId="0" fillId="0" borderId="29" xfId="4" applyFont="1" applyBorder="1" applyAlignment="1" applyProtection="1">
      <alignment vertical="center" shrinkToFit="1"/>
      <protection locked="0"/>
    </xf>
    <xf numFmtId="44" fontId="0" fillId="0" borderId="13" xfId="2" applyFont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43" fontId="0" fillId="0" borderId="30" xfId="4" applyFont="1" applyBorder="1" applyAlignment="1" applyProtection="1">
      <alignment vertical="center" shrinkToFit="1"/>
      <protection locked="0"/>
    </xf>
    <xf numFmtId="43" fontId="0" fillId="0" borderId="32" xfId="4" applyFont="1" applyBorder="1" applyAlignment="1" applyProtection="1">
      <alignment vertical="center" shrinkToFit="1"/>
      <protection locked="0"/>
    </xf>
    <xf numFmtId="43" fontId="0" fillId="0" borderId="35" xfId="4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23" fillId="2" borderId="3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44" fontId="0" fillId="4" borderId="11" xfId="2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3" fillId="2" borderId="18" xfId="0" applyFont="1" applyFill="1" applyBorder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 wrapText="1"/>
    </xf>
    <xf numFmtId="43" fontId="1" fillId="0" borderId="0" xfId="4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28" fillId="0" borderId="0" xfId="0" applyFont="1" applyAlignment="1">
      <alignment vertical="top" wrapText="1"/>
    </xf>
    <xf numFmtId="43" fontId="0" fillId="0" borderId="0" xfId="4" applyFont="1" applyAlignment="1" applyProtection="1">
      <alignment vertical="center"/>
      <protection locked="0"/>
    </xf>
    <xf numFmtId="0" fontId="0" fillId="0" borderId="0" xfId="0" quotePrefix="1" applyAlignment="1" applyProtection="1">
      <alignment vertical="center"/>
      <protection locked="0"/>
    </xf>
    <xf numFmtId="43" fontId="5" fillId="0" borderId="0" xfId="4" applyFont="1" applyFill="1" applyBorder="1" applyAlignment="1" applyProtection="1">
      <alignment vertical="center"/>
      <protection locked="0"/>
    </xf>
    <xf numFmtId="43" fontId="5" fillId="0" borderId="0" xfId="4" applyFont="1" applyBorder="1" applyAlignment="1" applyProtection="1">
      <alignment vertical="center"/>
      <protection locked="0"/>
    </xf>
    <xf numFmtId="43" fontId="5" fillId="0" borderId="0" xfId="4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43" fontId="5" fillId="0" borderId="0" xfId="4" applyFont="1" applyFill="1" applyBorder="1" applyAlignment="1" applyProtection="1">
      <alignment vertical="center" wrapText="1"/>
      <protection locked="0"/>
    </xf>
    <xf numFmtId="43" fontId="5" fillId="0" borderId="0" xfId="4" applyFont="1" applyBorder="1" applyAlignment="1" applyProtection="1">
      <alignment vertical="center" wrapText="1"/>
      <protection locked="0"/>
    </xf>
    <xf numFmtId="43" fontId="5" fillId="0" borderId="0" xfId="4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3" fontId="24" fillId="0" borderId="0" xfId="4" applyFont="1" applyFill="1" applyAlignment="1" applyProtection="1">
      <alignment vertical="center" wrapText="1"/>
      <protection locked="0"/>
    </xf>
    <xf numFmtId="43" fontId="24" fillId="0" borderId="0" xfId="4" applyFont="1" applyAlignment="1" applyProtection="1">
      <alignment vertical="center" wrapText="1"/>
      <protection locked="0"/>
    </xf>
    <xf numFmtId="43" fontId="25" fillId="0" borderId="0" xfId="4" applyFont="1" applyBorder="1" applyAlignment="1" applyProtection="1">
      <alignment horizontal="center" vertical="center"/>
      <protection locked="0"/>
    </xf>
    <xf numFmtId="43" fontId="26" fillId="0" borderId="0" xfId="4" applyFont="1" applyBorder="1" applyAlignment="1" applyProtection="1">
      <alignment horizontal="center" vertical="center"/>
      <protection locked="0"/>
    </xf>
    <xf numFmtId="44" fontId="10" fillId="0" borderId="39" xfId="2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44" fontId="3" fillId="3" borderId="0" xfId="2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43" fontId="0" fillId="0" borderId="0" xfId="4" applyFont="1" applyAlignment="1" applyProtection="1">
      <alignment vertical="center"/>
    </xf>
    <xf numFmtId="0" fontId="12" fillId="0" borderId="14" xfId="0" applyFont="1" applyBorder="1" applyAlignment="1">
      <alignment horizontal="center" vertical="center" wrapText="1"/>
    </xf>
    <xf numFmtId="44" fontId="0" fillId="0" borderId="4" xfId="2" applyFont="1" applyBorder="1" applyAlignment="1" applyProtection="1">
      <alignment vertical="center" shrinkToFit="1"/>
    </xf>
    <xf numFmtId="44" fontId="3" fillId="0" borderId="4" xfId="2" applyFont="1" applyBorder="1" applyAlignment="1" applyProtection="1">
      <alignment vertical="center" shrinkToFit="1"/>
    </xf>
    <xf numFmtId="43" fontId="0" fillId="0" borderId="17" xfId="4" applyFont="1" applyBorder="1" applyAlignment="1" applyProtection="1">
      <alignment vertical="center" shrinkToFit="1"/>
    </xf>
    <xf numFmtId="43" fontId="0" fillId="0" borderId="4" xfId="4" applyFont="1" applyBorder="1" applyAlignment="1" applyProtection="1">
      <alignment vertical="center" shrinkToFit="1"/>
    </xf>
    <xf numFmtId="43" fontId="3" fillId="0" borderId="4" xfId="4" applyFont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 wrapText="1"/>
    </xf>
    <xf numFmtId="43" fontId="0" fillId="0" borderId="29" xfId="4" applyFont="1" applyBorder="1" applyAlignment="1" applyProtection="1">
      <alignment horizontal="right" vertical="center"/>
      <protection locked="0"/>
    </xf>
    <xf numFmtId="49" fontId="0" fillId="0" borderId="29" xfId="4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 applyProtection="1">
      <alignment horizontal="center" vertical="center" wrapText="1"/>
      <protection locked="0"/>
    </xf>
    <xf numFmtId="44" fontId="0" fillId="0" borderId="29" xfId="2" applyFont="1" applyBorder="1" applyAlignment="1" applyProtection="1">
      <alignment horizontal="left" vertical="center" wrapText="1"/>
      <protection locked="0"/>
    </xf>
    <xf numFmtId="49" fontId="21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4" fontId="10" fillId="0" borderId="39" xfId="2" applyNumberFormat="1" applyFont="1" applyBorder="1" applyAlignment="1" applyProtection="1">
      <alignment horizontal="center" vertical="center" shrinkToFit="1"/>
    </xf>
    <xf numFmtId="44" fontId="10" fillId="0" borderId="39" xfId="2" applyFont="1" applyBorder="1" applyAlignment="1" applyProtection="1">
      <alignment horizontal="center" vertical="center" shrinkToFit="1"/>
    </xf>
    <xf numFmtId="44" fontId="10" fillId="3" borderId="39" xfId="2" applyFont="1" applyFill="1" applyBorder="1" applyAlignment="1" applyProtection="1">
      <alignment horizontal="center" vertical="center" shrinkToFit="1"/>
    </xf>
    <xf numFmtId="0" fontId="23" fillId="2" borderId="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1" fillId="0" borderId="13" xfId="4" applyNumberFormat="1" applyFont="1" applyBorder="1" applyAlignment="1" applyProtection="1">
      <alignment horizontal="center" vertical="center" shrinkToFit="1"/>
    </xf>
    <xf numFmtId="164" fontId="1" fillId="0" borderId="12" xfId="4" applyNumberFormat="1" applyFont="1" applyBorder="1" applyAlignment="1" applyProtection="1">
      <alignment horizontal="center" vertical="center" shrinkToFit="1"/>
    </xf>
    <xf numFmtId="164" fontId="3" fillId="3" borderId="4" xfId="0" applyNumberFormat="1" applyFont="1" applyFill="1" applyBorder="1" applyAlignment="1">
      <alignment horizontal="center" vertical="center" shrinkToFit="1"/>
    </xf>
    <xf numFmtId="9" fontId="4" fillId="0" borderId="29" xfId="0" applyNumberFormat="1" applyFont="1" applyBorder="1" applyAlignment="1" applyProtection="1">
      <alignment horizontal="center" vertical="center" wrapText="1"/>
      <protection locked="0"/>
    </xf>
    <xf numFmtId="164" fontId="3" fillId="0" borderId="4" xfId="2" applyNumberFormat="1" applyFont="1" applyBorder="1" applyAlignment="1" applyProtection="1">
      <alignment horizontal="center" vertical="center" shrinkToFit="1"/>
    </xf>
    <xf numFmtId="164" fontId="4" fillId="0" borderId="29" xfId="2" applyNumberFormat="1" applyFont="1" applyBorder="1" applyAlignment="1" applyProtection="1">
      <alignment horizontal="center" vertical="center" shrinkToFit="1"/>
      <protection locked="0"/>
    </xf>
    <xf numFmtId="164" fontId="4" fillId="0" borderId="12" xfId="2" applyNumberFormat="1" applyFont="1" applyBorder="1" applyAlignment="1" applyProtection="1">
      <alignment horizontal="center" vertical="center" shrinkToFit="1"/>
      <protection locked="0"/>
    </xf>
    <xf numFmtId="164" fontId="10" fillId="3" borderId="17" xfId="0" applyNumberFormat="1" applyFont="1" applyFill="1" applyBorder="1" applyAlignment="1">
      <alignment horizontal="center" vertical="center" shrinkToFit="1"/>
    </xf>
    <xf numFmtId="164" fontId="10" fillId="3" borderId="4" xfId="0" applyNumberFormat="1" applyFont="1" applyFill="1" applyBorder="1" applyAlignment="1">
      <alignment horizontal="center" vertical="center" shrinkToFit="1"/>
    </xf>
    <xf numFmtId="164" fontId="10" fillId="0" borderId="17" xfId="2" applyNumberFormat="1" applyFont="1" applyBorder="1" applyAlignment="1">
      <alignment horizontal="center" vertical="center" shrinkToFit="1"/>
    </xf>
    <xf numFmtId="164" fontId="10" fillId="0" borderId="7" xfId="2" applyNumberFormat="1" applyFont="1" applyBorder="1" applyAlignment="1">
      <alignment horizontal="center" vertical="center" shrinkToFit="1"/>
    </xf>
    <xf numFmtId="164" fontId="10" fillId="0" borderId="4" xfId="2" applyNumberFormat="1" applyFont="1" applyBorder="1" applyAlignment="1">
      <alignment horizontal="center" vertical="center" shrinkToFit="1"/>
    </xf>
    <xf numFmtId="164" fontId="10" fillId="0" borderId="10" xfId="2" applyNumberFormat="1" applyFont="1" applyBorder="1" applyAlignment="1">
      <alignment horizontal="center" vertical="center" shrinkToFit="1"/>
    </xf>
    <xf numFmtId="164" fontId="10" fillId="3" borderId="4" xfId="2" applyNumberFormat="1" applyFont="1" applyFill="1" applyBorder="1" applyAlignment="1" applyProtection="1">
      <alignment horizontal="center" vertical="center" shrinkToFit="1"/>
    </xf>
    <xf numFmtId="164" fontId="10" fillId="3" borderId="17" xfId="2" applyNumberFormat="1" applyFont="1" applyFill="1" applyBorder="1" applyAlignment="1" applyProtection="1">
      <alignment horizontal="center" vertical="center" shrinkToFit="1"/>
    </xf>
    <xf numFmtId="164" fontId="4" fillId="0" borderId="1" xfId="2" applyNumberFormat="1" applyFont="1" applyBorder="1" applyAlignment="1" applyProtection="1">
      <alignment horizontal="center" vertical="center" shrinkToFit="1"/>
      <protection locked="0"/>
    </xf>
    <xf numFmtId="164" fontId="4" fillId="0" borderId="4" xfId="2" applyNumberFormat="1" applyFont="1" applyBorder="1" applyAlignment="1">
      <alignment horizontal="center" vertical="center" shrinkToFit="1"/>
    </xf>
    <xf numFmtId="164" fontId="4" fillId="0" borderId="10" xfId="2" applyNumberFormat="1" applyFont="1" applyBorder="1" applyAlignment="1">
      <alignment horizontal="center" vertical="center" shrinkToFit="1"/>
    </xf>
    <xf numFmtId="164" fontId="1" fillId="0" borderId="4" xfId="2" applyNumberFormat="1" applyFont="1" applyBorder="1" applyAlignment="1" applyProtection="1">
      <alignment horizontal="center" vertical="center" wrapText="1"/>
    </xf>
    <xf numFmtId="164" fontId="1" fillId="0" borderId="4" xfId="2" applyNumberFormat="1" applyFont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13" xfId="2" applyNumberFormat="1" applyFont="1" applyFill="1" applyBorder="1" applyAlignment="1" applyProtection="1">
      <alignment horizontal="center" vertical="center"/>
    </xf>
    <xf numFmtId="164" fontId="1" fillId="0" borderId="13" xfId="2" applyNumberFormat="1" applyFont="1" applyBorder="1" applyAlignment="1" applyProtection="1">
      <alignment horizontal="center" vertical="center"/>
    </xf>
    <xf numFmtId="164" fontId="0" fillId="0" borderId="29" xfId="4" applyNumberFormat="1" applyFont="1" applyBorder="1" applyAlignment="1" applyProtection="1">
      <alignment horizontal="center" vertical="center"/>
      <protection locked="0"/>
    </xf>
    <xf numFmtId="14" fontId="34" fillId="0" borderId="29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164" fontId="1" fillId="0" borderId="9" xfId="2" applyNumberFormat="1" applyFont="1" applyBorder="1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2" fontId="0" fillId="0" borderId="29" xfId="4" applyNumberFormat="1" applyFont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64" fontId="10" fillId="4" borderId="0" xfId="2" applyNumberFormat="1" applyFont="1" applyFill="1" applyBorder="1" applyAlignment="1" applyProtection="1">
      <alignment horizontal="center" vertical="center" shrinkToFit="1"/>
    </xf>
    <xf numFmtId="44" fontId="10" fillId="4" borderId="11" xfId="2" applyFont="1" applyFill="1" applyBorder="1" applyAlignment="1" applyProtection="1">
      <alignment horizontal="center" vertical="center" shrinkToFit="1"/>
    </xf>
    <xf numFmtId="0" fontId="12" fillId="4" borderId="6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3" fillId="0" borderId="0" xfId="2" applyNumberFormat="1" applyFont="1" applyBorder="1" applyAlignment="1" applyProtection="1">
      <alignment horizontal="center" vertical="center" shrinkToFit="1"/>
    </xf>
    <xf numFmtId="44" fontId="10" fillId="0" borderId="11" xfId="2" applyFont="1" applyBorder="1" applyAlignment="1" applyProtection="1">
      <alignment horizontal="center" vertical="center" shrinkToFit="1"/>
    </xf>
    <xf numFmtId="164" fontId="3" fillId="4" borderId="1" xfId="0" applyNumberFormat="1" applyFont="1" applyFill="1" applyBorder="1" applyAlignment="1">
      <alignment horizontal="center" vertical="center" shrinkToFit="1"/>
    </xf>
    <xf numFmtId="44" fontId="10" fillId="4" borderId="68" xfId="2" applyFont="1" applyFill="1" applyBorder="1" applyAlignment="1" applyProtection="1">
      <alignment horizontal="center" vertical="center" shrinkToFit="1"/>
    </xf>
    <xf numFmtId="164" fontId="3" fillId="4" borderId="0" xfId="0" applyNumberFormat="1" applyFont="1" applyFill="1" applyAlignment="1">
      <alignment horizontal="center" vertical="center" shrinkToFit="1"/>
    </xf>
    <xf numFmtId="0" fontId="0" fillId="2" borderId="17" xfId="0" applyFill="1" applyBorder="1" applyAlignment="1">
      <alignment horizontal="center" vertical="center"/>
    </xf>
    <xf numFmtId="43" fontId="3" fillId="2" borderId="17" xfId="4" applyFont="1" applyFill="1" applyBorder="1" applyAlignment="1" applyProtection="1">
      <alignment horizontal="right" vertical="center"/>
    </xf>
    <xf numFmtId="164" fontId="3" fillId="2" borderId="17" xfId="4" applyNumberFormat="1" applyFont="1" applyFill="1" applyBorder="1" applyAlignment="1" applyProtection="1">
      <alignment horizontal="center" vertical="center"/>
    </xf>
    <xf numFmtId="0" fontId="0" fillId="2" borderId="17" xfId="0" applyFill="1" applyBorder="1" applyAlignment="1">
      <alignment vertical="center"/>
    </xf>
    <xf numFmtId="43" fontId="0" fillId="2" borderId="17" xfId="4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44" fontId="3" fillId="0" borderId="17" xfId="2" applyFont="1" applyBorder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top" wrapText="1"/>
      <protection locked="0"/>
    </xf>
    <xf numFmtId="43" fontId="5" fillId="0" borderId="0" xfId="4" applyFont="1" applyFill="1" applyBorder="1" applyAlignment="1" applyProtection="1">
      <alignment horizontal="left" vertical="center"/>
      <protection locked="0"/>
    </xf>
    <xf numFmtId="43" fontId="5" fillId="0" borderId="0" xfId="4" applyFont="1" applyBorder="1" applyAlignment="1" applyProtection="1">
      <alignment horizontal="left" vertical="center"/>
      <protection locked="0"/>
    </xf>
    <xf numFmtId="43" fontId="5" fillId="0" borderId="0" xfId="4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3" fontId="5" fillId="4" borderId="0" xfId="4" applyFont="1" applyFill="1" applyBorder="1" applyAlignment="1" applyProtection="1">
      <alignment vertical="center"/>
      <protection locked="0"/>
    </xf>
    <xf numFmtId="43" fontId="5" fillId="4" borderId="0" xfId="4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20" fillId="0" borderId="29" xfId="0" applyFont="1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59" xfId="0" applyBorder="1" applyAlignment="1" applyProtection="1">
      <alignment horizontal="left" vertical="center" wrapText="1"/>
      <protection locked="0"/>
    </xf>
    <xf numFmtId="0" fontId="0" fillId="0" borderId="60" xfId="0" applyBorder="1" applyAlignment="1" applyProtection="1">
      <alignment horizontal="left" vertical="center" wrapText="1"/>
      <protection locked="0"/>
    </xf>
    <xf numFmtId="0" fontId="0" fillId="0" borderId="61" xfId="0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3" fontId="0" fillId="0" borderId="0" xfId="4" applyFont="1" applyAlignment="1" applyProtection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3" fontId="3" fillId="2" borderId="4" xfId="4" applyFont="1" applyFill="1" applyBorder="1" applyAlignment="1" applyProtection="1">
      <alignment horizontal="center" vertical="center" wrapText="1"/>
    </xf>
    <xf numFmtId="43" fontId="3" fillId="2" borderId="14" xfId="4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0" fillId="0" borderId="29" xfId="0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3" fontId="33" fillId="0" borderId="29" xfId="0" applyNumberFormat="1" applyFont="1" applyBorder="1" applyAlignment="1" applyProtection="1">
      <alignment horizontal="center" vertical="center"/>
      <protection locked="0"/>
    </xf>
    <xf numFmtId="3" fontId="33" fillId="0" borderId="30" xfId="0" applyNumberFormat="1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0" fillId="0" borderId="29" xfId="0" applyNumberFormat="1" applyBorder="1" applyAlignment="1" applyProtection="1">
      <alignment horizontal="center" vertical="center"/>
      <protection locked="0"/>
    </xf>
    <xf numFmtId="0" fontId="31" fillId="0" borderId="29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left" vertical="center" wrapText="1"/>
      <protection locked="0"/>
    </xf>
    <xf numFmtId="0" fontId="3" fillId="4" borderId="14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164" fontId="37" fillId="0" borderId="4" xfId="2" applyNumberFormat="1" applyFont="1" applyBorder="1" applyAlignment="1" applyProtection="1">
      <alignment horizontal="center" vertical="center" shrinkToFit="1"/>
    </xf>
    <xf numFmtId="164" fontId="0" fillId="0" borderId="12" xfId="4" applyNumberFormat="1" applyFont="1" applyBorder="1" applyAlignment="1" applyProtection="1">
      <alignment horizontal="center" vertical="center" shrinkToFit="1"/>
      <protection locked="0"/>
    </xf>
    <xf numFmtId="164" fontId="0" fillId="0" borderId="13" xfId="4" applyNumberFormat="1" applyFont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>
      <alignment horizontal="center" vertical="center"/>
    </xf>
    <xf numFmtId="164" fontId="29" fillId="0" borderId="4" xfId="0" applyNumberFormat="1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0" fontId="0" fillId="0" borderId="29" xfId="0" applyBorder="1" applyAlignment="1" applyProtection="1">
      <alignment horizontal="left" vertical="center" wrapText="1"/>
      <protection locked="0"/>
    </xf>
    <xf numFmtId="14" fontId="32" fillId="0" borderId="2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4" fontId="35" fillId="0" borderId="4" xfId="0" applyNumberFormat="1" applyFont="1" applyBorder="1" applyAlignment="1" applyProtection="1">
      <alignment horizontal="center" vertical="center" wrapText="1"/>
      <protection locked="0"/>
    </xf>
    <xf numFmtId="14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3" fillId="3" borderId="10" xfId="4" applyNumberFormat="1" applyFont="1" applyFill="1" applyBorder="1" applyAlignment="1" applyProtection="1">
      <alignment horizontal="center" vertical="center" shrinkToFit="1"/>
    </xf>
    <xf numFmtId="164" fontId="3" fillId="3" borderId="13" xfId="4" applyNumberFormat="1" applyFont="1" applyFill="1" applyBorder="1" applyAlignment="1" applyProtection="1">
      <alignment horizontal="center" vertical="center" shrinkToFit="1"/>
    </xf>
    <xf numFmtId="0" fontId="31" fillId="3" borderId="10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164" fontId="11" fillId="0" borderId="4" xfId="4" applyNumberFormat="1" applyFont="1" applyBorder="1" applyAlignment="1" applyProtection="1">
      <alignment horizontal="center" vertical="center" wrapText="1"/>
    </xf>
    <xf numFmtId="164" fontId="11" fillId="0" borderId="13" xfId="4" applyNumberFormat="1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9" fillId="0" borderId="29" xfId="0" applyFont="1" applyBorder="1" applyAlignment="1" applyProtection="1">
      <alignment horizontal="left"/>
      <protection locked="0"/>
    </xf>
    <xf numFmtId="0" fontId="12" fillId="0" borderId="4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9" xfId="0" applyBorder="1" applyAlignment="1" applyProtection="1">
      <alignment vertical="center" wrapText="1"/>
      <protection locked="0"/>
    </xf>
    <xf numFmtId="0" fontId="31" fillId="0" borderId="29" xfId="0" applyFont="1" applyBorder="1" applyAlignment="1" applyProtection="1">
      <alignment horizontal="left" vertical="center" wrapText="1"/>
      <protection locked="0"/>
    </xf>
    <xf numFmtId="0" fontId="31" fillId="3" borderId="10" xfId="0" applyFont="1" applyFill="1" applyBorder="1" applyAlignment="1">
      <alignment horizontal="center" vertical="center" shrinkToFit="1"/>
    </xf>
    <xf numFmtId="0" fontId="31" fillId="3" borderId="12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1" fillId="3" borderId="13" xfId="0" applyFont="1" applyFill="1" applyBorder="1" applyAlignment="1">
      <alignment horizontal="center" vertical="center" shrinkToFit="1"/>
    </xf>
    <xf numFmtId="0" fontId="38" fillId="0" borderId="29" xfId="0" applyFont="1" applyBorder="1" applyAlignment="1" applyProtection="1">
      <alignment horizontal="left" vertical="center" wrapText="1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27" fillId="3" borderId="7" xfId="0" applyFont="1" applyFill="1" applyBorder="1" applyAlignment="1" applyProtection="1">
      <alignment horizontal="center" vertical="center" shrinkToFit="1"/>
      <protection locked="0"/>
    </xf>
    <xf numFmtId="0" fontId="27" fillId="3" borderId="8" xfId="0" applyFont="1" applyFill="1" applyBorder="1" applyAlignment="1" applyProtection="1">
      <alignment horizontal="center" vertical="center" shrinkToFit="1"/>
      <protection locked="0"/>
    </xf>
    <xf numFmtId="0" fontId="27" fillId="3" borderId="9" xfId="0" applyFont="1" applyFill="1" applyBorder="1" applyAlignment="1" applyProtection="1">
      <alignment horizontal="center" vertical="center" shrinkToFit="1"/>
      <protection locked="0"/>
    </xf>
    <xf numFmtId="164" fontId="3" fillId="3" borderId="7" xfId="4" applyNumberFormat="1" applyFont="1" applyFill="1" applyBorder="1" applyAlignment="1" applyProtection="1">
      <alignment horizontal="center" vertical="center" shrinkToFit="1"/>
      <protection locked="0"/>
    </xf>
    <xf numFmtId="164" fontId="3" fillId="3" borderId="9" xfId="4" applyNumberFormat="1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2" fontId="3" fillId="0" borderId="29" xfId="0" applyNumberFormat="1" applyFont="1" applyBorder="1" applyAlignment="1" applyProtection="1">
      <alignment vertical="center" shrinkToFit="1"/>
      <protection locked="0"/>
    </xf>
    <xf numFmtId="164" fontId="3" fillId="0" borderId="53" xfId="4" applyNumberFormat="1" applyFont="1" applyBorder="1" applyAlignment="1" applyProtection="1">
      <alignment horizontal="center" vertical="center" shrinkToFit="1"/>
      <protection locked="0"/>
    </xf>
    <xf numFmtId="164" fontId="3" fillId="0" borderId="4" xfId="4" applyNumberFormat="1" applyFont="1" applyBorder="1" applyAlignment="1" applyProtection="1">
      <alignment horizontal="center" vertical="center" shrinkToFit="1"/>
      <protection locked="0"/>
    </xf>
    <xf numFmtId="0" fontId="9" fillId="0" borderId="56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164" fontId="3" fillId="0" borderId="30" xfId="0" applyNumberFormat="1" applyFont="1" applyBorder="1" applyAlignment="1" applyProtection="1">
      <alignment vertical="center" shrinkToFit="1"/>
      <protection locked="0"/>
    </xf>
    <xf numFmtId="164" fontId="3" fillId="0" borderId="34" xfId="0" applyNumberFormat="1" applyFont="1" applyBorder="1" applyAlignment="1" applyProtection="1">
      <alignment vertical="center" shrinkToFit="1"/>
      <protection locked="0"/>
    </xf>
    <xf numFmtId="164" fontId="3" fillId="0" borderId="31" xfId="4" applyNumberFormat="1" applyFont="1" applyBorder="1" applyAlignment="1" applyProtection="1">
      <alignment horizontal="center" vertical="center" shrinkToFit="1"/>
      <protection locked="0"/>
    </xf>
    <xf numFmtId="164" fontId="3" fillId="0" borderId="13" xfId="4" applyNumberFormat="1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4" fontId="3" fillId="0" borderId="29" xfId="0" applyNumberFormat="1" applyFont="1" applyBorder="1" applyAlignment="1" applyProtection="1">
      <alignment vertical="center" shrinkToFit="1"/>
      <protection locked="0"/>
    </xf>
    <xf numFmtId="164" fontId="3" fillId="0" borderId="9" xfId="4" applyNumberFormat="1" applyFont="1" applyBorder="1" applyAlignment="1" applyProtection="1">
      <alignment horizontal="center" vertical="center" shrinkToFit="1"/>
      <protection locked="0"/>
    </xf>
    <xf numFmtId="164" fontId="3" fillId="0" borderId="17" xfId="4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6" fillId="0" borderId="29" xfId="0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30" fillId="0" borderId="27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28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justify" vertical="center" wrapText="1"/>
      <protection locked="0"/>
    </xf>
    <xf numFmtId="0" fontId="5" fillId="0" borderId="29" xfId="0" applyFont="1" applyBorder="1" applyAlignment="1" applyProtection="1">
      <alignment horizontal="justify" vertical="center" wrapText="1"/>
      <protection locked="0"/>
    </xf>
    <xf numFmtId="0" fontId="0" fillId="0" borderId="4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/>
    </xf>
    <xf numFmtId="0" fontId="3" fillId="5" borderId="7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3" fillId="2" borderId="42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4" borderId="6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68" xfId="0" applyFont="1" applyFill="1" applyBorder="1" applyAlignment="1">
      <alignment horizontal="center" vertical="center"/>
    </xf>
    <xf numFmtId="0" fontId="41" fillId="6" borderId="64" xfId="0" applyFont="1" applyFill="1" applyBorder="1" applyAlignment="1">
      <alignment horizontal="center" vertical="center"/>
    </xf>
    <xf numFmtId="0" fontId="41" fillId="6" borderId="65" xfId="0" applyFont="1" applyFill="1" applyBorder="1" applyAlignment="1">
      <alignment horizontal="center" vertical="center"/>
    </xf>
    <xf numFmtId="0" fontId="41" fillId="6" borderId="6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4" fillId="0" borderId="51" xfId="0" applyFont="1" applyBorder="1" applyAlignment="1" applyProtection="1">
      <alignment horizontal="left" vertical="center" shrinkToFit="1"/>
      <protection locked="0"/>
    </xf>
    <xf numFmtId="0" fontId="4" fillId="0" borderId="29" xfId="0" applyFont="1" applyBorder="1" applyAlignment="1" applyProtection="1">
      <alignment horizontal="left" vertical="center" shrinkToFit="1"/>
      <protection locked="0"/>
    </xf>
    <xf numFmtId="0" fontId="4" fillId="0" borderId="52" xfId="0" applyFont="1" applyBorder="1" applyAlignment="1" applyProtection="1">
      <alignment horizontal="left" vertical="center" shrinkToFit="1"/>
      <protection locked="0"/>
    </xf>
    <xf numFmtId="0" fontId="4" fillId="0" borderId="33" xfId="0" applyFont="1" applyBorder="1" applyAlignment="1" applyProtection="1">
      <alignment horizontal="left" vertical="center" shrinkToFit="1"/>
      <protection locked="0"/>
    </xf>
    <xf numFmtId="0" fontId="4" fillId="0" borderId="34" xfId="0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10" fillId="0" borderId="3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4" fillId="2" borderId="3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42" fillId="6" borderId="64" xfId="0" applyFont="1" applyFill="1" applyBorder="1" applyAlignment="1">
      <alignment horizontal="center" vertical="center"/>
    </xf>
    <xf numFmtId="0" fontId="42" fillId="6" borderId="65" xfId="0" applyFont="1" applyFill="1" applyBorder="1" applyAlignment="1">
      <alignment horizontal="center" vertical="center"/>
    </xf>
    <xf numFmtId="0" fontId="42" fillId="6" borderId="66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17" fillId="2" borderId="43" xfId="1" applyFont="1" applyFill="1" applyBorder="1" applyAlignment="1" applyProtection="1">
      <alignment horizontal="left" vertical="center"/>
      <protection locked="0"/>
    </xf>
    <xf numFmtId="0" fontId="17" fillId="2" borderId="14" xfId="1" applyFont="1" applyFill="1" applyBorder="1" applyAlignment="1" applyProtection="1">
      <alignment horizontal="left" vertical="center"/>
      <protection locked="0"/>
    </xf>
    <xf numFmtId="0" fontId="17" fillId="2" borderId="4" xfId="1" applyFont="1" applyFill="1" applyBorder="1" applyAlignment="1" applyProtection="1">
      <alignment horizontal="left" vertical="center"/>
      <protection locked="0"/>
    </xf>
    <xf numFmtId="0" fontId="17" fillId="2" borderId="44" xfId="1" applyFont="1" applyFill="1" applyBorder="1" applyAlignment="1" applyProtection="1">
      <alignment horizontal="left" vertical="center"/>
      <protection locked="0"/>
    </xf>
    <xf numFmtId="0" fontId="15" fillId="2" borderId="43" xfId="1" applyFont="1" applyFill="1" applyBorder="1" applyAlignment="1" applyProtection="1">
      <alignment horizontal="left" vertical="center" wrapText="1"/>
      <protection locked="0"/>
    </xf>
    <xf numFmtId="0" fontId="15" fillId="2" borderId="14" xfId="1" applyFont="1" applyFill="1" applyBorder="1" applyAlignment="1" applyProtection="1">
      <alignment horizontal="left" vertical="center" wrapText="1"/>
      <protection locked="0"/>
    </xf>
    <xf numFmtId="0" fontId="15" fillId="2" borderId="4" xfId="1" applyFont="1" applyFill="1" applyBorder="1" applyAlignment="1" applyProtection="1">
      <alignment horizontal="left" vertical="center" wrapText="1"/>
      <protection locked="0"/>
    </xf>
    <xf numFmtId="0" fontId="15" fillId="2" borderId="44" xfId="1" applyFont="1" applyFill="1" applyBorder="1" applyAlignment="1" applyProtection="1">
      <alignment horizontal="left" vertical="center" wrapText="1"/>
      <protection locked="0"/>
    </xf>
    <xf numFmtId="0" fontId="12" fillId="3" borderId="7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2" borderId="43" xfId="1" applyFill="1" applyBorder="1" applyAlignment="1">
      <alignment horizontal="left" vertical="center" wrapText="1"/>
    </xf>
    <xf numFmtId="0" fontId="2" fillId="2" borderId="14" xfId="1" applyFill="1" applyBorder="1" applyAlignment="1">
      <alignment horizontal="left" vertical="center" wrapText="1"/>
    </xf>
    <xf numFmtId="0" fontId="2" fillId="2" borderId="4" xfId="1" applyFill="1" applyBorder="1" applyAlignment="1">
      <alignment horizontal="left" vertical="center" wrapText="1"/>
    </xf>
    <xf numFmtId="0" fontId="2" fillId="2" borderId="44" xfId="1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51" xfId="0" applyFont="1" applyBorder="1" applyAlignment="1" applyProtection="1">
      <alignment horizontal="justify" vertical="center"/>
      <protection locked="0"/>
    </xf>
    <xf numFmtId="0" fontId="5" fillId="0" borderId="29" xfId="0" applyFont="1" applyBorder="1" applyAlignment="1" applyProtection="1">
      <alignment horizontal="justify" vertical="center"/>
      <protection locked="0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5" fillId="0" borderId="51" xfId="0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3" fontId="10" fillId="0" borderId="38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44" fontId="4" fillId="0" borderId="51" xfId="2" applyFont="1" applyBorder="1" applyAlignment="1" applyProtection="1">
      <alignment vertical="center"/>
      <protection locked="0"/>
    </xf>
    <xf numFmtId="44" fontId="4" fillId="0" borderId="29" xfId="2" applyFont="1" applyBorder="1" applyAlignment="1" applyProtection="1">
      <alignment vertical="center"/>
      <protection locked="0"/>
    </xf>
    <xf numFmtId="0" fontId="17" fillId="2" borderId="43" xfId="1" applyFont="1" applyFill="1" applyBorder="1" applyAlignment="1" applyProtection="1">
      <alignment horizontal="left" vertical="center" wrapText="1"/>
      <protection locked="0"/>
    </xf>
    <xf numFmtId="0" fontId="17" fillId="2" borderId="14" xfId="1" applyFont="1" applyFill="1" applyBorder="1" applyAlignment="1" applyProtection="1">
      <alignment horizontal="left" vertical="center" wrapText="1"/>
      <protection locked="0"/>
    </xf>
    <xf numFmtId="0" fontId="17" fillId="2" borderId="4" xfId="1" applyFont="1" applyFill="1" applyBorder="1" applyAlignment="1" applyProtection="1">
      <alignment horizontal="left" vertical="center" wrapText="1"/>
      <protection locked="0"/>
    </xf>
    <xf numFmtId="0" fontId="17" fillId="2" borderId="44" xfId="1" applyFont="1" applyFill="1" applyBorder="1" applyAlignment="1" applyProtection="1">
      <alignment horizontal="left" vertical="center" wrapText="1"/>
      <protection locked="0"/>
    </xf>
    <xf numFmtId="0" fontId="12" fillId="4" borderId="4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12" fillId="3" borderId="4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4" fillId="0" borderId="51" xfId="0" applyFont="1" applyBorder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51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</cellXfs>
  <cellStyles count="9">
    <cellStyle name="Hiperlink" xfId="1" builtinId="8"/>
    <cellStyle name="Moeda" xfId="2" builtinId="4"/>
    <cellStyle name="Moeda 2" xfId="3" xr:uid="{00000000-0005-0000-0000-000002000000}"/>
    <cellStyle name="Normal" xfId="0" builtinId="0"/>
    <cellStyle name="Vírgula" xfId="4" builtinId="3"/>
    <cellStyle name="Vírgula 2" xfId="5" xr:uid="{00000000-0005-0000-0000-000005000000}"/>
    <cellStyle name="Vírgula 3" xfId="6" xr:uid="{00000000-0005-0000-0000-000006000000}"/>
    <cellStyle name="Vírgula 4" xfId="7" xr:uid="{00000000-0005-0000-0000-000007000000}"/>
    <cellStyle name="Vírgula 5" xfId="8" xr:uid="{00000000-0005-0000-0000-000008000000}"/>
  </cellStyles>
  <dxfs count="2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123825</xdr:rowOff>
    </xdr:from>
    <xdr:to>
      <xdr:col>12</xdr:col>
      <xdr:colOff>476251</xdr:colOff>
      <xdr:row>4</xdr:row>
      <xdr:rowOff>133774</xdr:rowOff>
    </xdr:to>
    <xdr:pic>
      <xdr:nvPicPr>
        <xdr:cNvPr id="6" name="Imagem 2">
          <a:extLst>
            <a:ext uri="{FF2B5EF4-FFF2-40B4-BE49-F238E27FC236}">
              <a16:creationId xmlns:a16="http://schemas.microsoft.com/office/drawing/2014/main" id="{0235517B-B828-43B5-A734-BC31E4D9E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23825"/>
          <a:ext cx="1276351" cy="1267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312736</xdr:colOff>
      <xdr:row>0</xdr:row>
      <xdr:rowOff>95256</xdr:rowOff>
    </xdr:from>
    <xdr:to>
      <xdr:col>5</xdr:col>
      <xdr:colOff>740341</xdr:colOff>
      <xdr:row>7</xdr:row>
      <xdr:rowOff>18614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8C2D1B8-7E9B-4EA1-9261-33BFB9B45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486" y="1238256"/>
          <a:ext cx="1276063" cy="1256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lanalto.gov.br/ccivil_03/_ato2007-2010/2008/lei/l11788.htm" TargetMode="External"/><Relationship Id="rId3" Type="http://schemas.openxmlformats.org/officeDocument/2006/relationships/hyperlink" Target="http://www.fundacaouniselva.org.br/nova/outras/Port_448_2002.pdf" TargetMode="External"/><Relationship Id="rId7" Type="http://schemas.openxmlformats.org/officeDocument/2006/relationships/hyperlink" Target="http://www.fundacaouniselva.org.br/nova/outras/CALCULO-BOLSA-ENCARGO.xls" TargetMode="External"/><Relationship Id="rId2" Type="http://schemas.openxmlformats.org/officeDocument/2006/relationships/hyperlink" Target="http://www.fundacaouniselva.org.br/nova/outras/Port_448_2002.pdf" TargetMode="External"/><Relationship Id="rId1" Type="http://schemas.openxmlformats.org/officeDocument/2006/relationships/hyperlink" Target="http://www.fundacaouniselva.org.br/nova/outras/Port_448_2002.pdf" TargetMode="External"/><Relationship Id="rId6" Type="http://schemas.openxmlformats.org/officeDocument/2006/relationships/hyperlink" Target="http://www.fundacaouniselva.org.br/nova/outras/RPS2016.xls" TargetMode="External"/><Relationship Id="rId5" Type="http://schemas.openxmlformats.org/officeDocument/2006/relationships/hyperlink" Target="http://www.fundacaouniselva.org.br/nova/outras/CALCULO-BOLSA-ENCARGO.xls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://www.planalto.gov.br/ccivil_03/_ato2007-2010/2008/lei/l11788.htm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00B0F0"/>
  </sheetPr>
  <dimension ref="B1:W191"/>
  <sheetViews>
    <sheetView showGridLines="0" tabSelected="1" topLeftCell="A24" zoomScaleNormal="100" workbookViewId="0">
      <selection activeCell="B29" sqref="B29:Q29"/>
    </sheetView>
  </sheetViews>
  <sheetFormatPr defaultColWidth="8.7109375" defaultRowHeight="15" x14ac:dyDescent="0.25"/>
  <cols>
    <col min="1" max="2" width="6.42578125" style="2" customWidth="1"/>
    <col min="3" max="3" width="2.28515625" style="2" customWidth="1"/>
    <col min="4" max="4" width="1.85546875" style="2" customWidth="1"/>
    <col min="5" max="6" width="4.5703125" style="2" customWidth="1"/>
    <col min="7" max="7" width="7.5703125" style="2" customWidth="1"/>
    <col min="8" max="8" width="3.5703125" style="2" customWidth="1"/>
    <col min="9" max="9" width="10.28515625" style="2" customWidth="1"/>
    <col min="10" max="10" width="10.85546875" style="2" customWidth="1"/>
    <col min="11" max="11" width="9" style="2" customWidth="1"/>
    <col min="12" max="12" width="8.7109375" style="2" customWidth="1"/>
    <col min="13" max="13" width="8.85546875" style="2" customWidth="1"/>
    <col min="14" max="14" width="11.7109375" style="2" customWidth="1"/>
    <col min="15" max="15" width="14.7109375" style="1" customWidth="1"/>
    <col min="16" max="17" width="14.7109375" style="2" customWidth="1"/>
    <col min="18" max="19" width="8.7109375" style="2"/>
    <col min="20" max="20" width="9.7109375" style="2" bestFit="1" customWidth="1"/>
    <col min="21" max="16384" width="8.7109375" style="2"/>
  </cols>
  <sheetData>
    <row r="1" spans="2:17" s="12" customFormat="1" ht="24.9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s="12" customFormat="1" ht="24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s="12" customFormat="1" ht="24.9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s="12" customFormat="1" ht="24.9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s="12" customFormat="1" ht="24.95" customHeight="1" x14ac:dyDescent="0.3">
      <c r="B5" s="326" t="s">
        <v>129</v>
      </c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</row>
    <row r="6" spans="2:17" s="12" customFormat="1" ht="24.95" customHeight="1" x14ac:dyDescent="0.25">
      <c r="B6" s="327" t="s">
        <v>165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</row>
    <row r="7" spans="2:17" s="12" customFormat="1" ht="9.7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s="12" customFormat="1" ht="9.7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s="12" customFormat="1" ht="35.1" customHeight="1" x14ac:dyDescent="0.25">
      <c r="B9" s="328" t="s">
        <v>190</v>
      </c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</row>
    <row r="10" spans="2:17" ht="27.6" customHeight="1" x14ac:dyDescent="0.25"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</row>
    <row r="11" spans="2:17" x14ac:dyDescent="0.25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  <c r="P11" s="51"/>
      <c r="Q11" s="51"/>
    </row>
    <row r="12" spans="2:17" ht="15.75" x14ac:dyDescent="0.25">
      <c r="B12" s="144" t="s">
        <v>145</v>
      </c>
      <c r="C12" s="144"/>
      <c r="D12" s="144"/>
      <c r="E12" s="144"/>
      <c r="F12" s="144"/>
      <c r="G12" s="144"/>
      <c r="H12" s="144"/>
      <c r="I12" s="144"/>
      <c r="J12" s="145"/>
      <c r="K12" s="146"/>
      <c r="L12" s="146"/>
      <c r="M12" s="146"/>
      <c r="N12" s="146"/>
      <c r="O12" s="147"/>
      <c r="P12" s="146"/>
      <c r="Q12" s="146"/>
    </row>
    <row r="13" spans="2:17" ht="15.75" thickBot="1" x14ac:dyDescent="0.3"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7"/>
      <c r="P13" s="146"/>
      <c r="Q13" s="146"/>
    </row>
    <row r="14" spans="2:17" ht="15" customHeight="1" thickBot="1" x14ac:dyDescent="0.3">
      <c r="B14" s="340" t="s">
        <v>142</v>
      </c>
      <c r="C14" s="341"/>
      <c r="D14" s="341"/>
      <c r="E14" s="341"/>
      <c r="F14" s="341"/>
      <c r="G14" s="341"/>
      <c r="H14" s="341"/>
      <c r="I14" s="341"/>
      <c r="J14" s="339"/>
      <c r="K14" s="341" t="s">
        <v>143</v>
      </c>
      <c r="L14" s="341"/>
      <c r="M14" s="341"/>
      <c r="N14" s="339" t="s">
        <v>219</v>
      </c>
      <c r="O14" s="341" t="s">
        <v>144</v>
      </c>
      <c r="P14" s="341"/>
      <c r="Q14" s="339" t="s">
        <v>219</v>
      </c>
    </row>
    <row r="15" spans="2:17" ht="27.6" customHeight="1" thickBot="1" x14ac:dyDescent="0.3">
      <c r="B15" s="342"/>
      <c r="C15" s="343"/>
      <c r="D15" s="343"/>
      <c r="E15" s="343"/>
      <c r="F15" s="343"/>
      <c r="G15" s="343"/>
      <c r="H15" s="343"/>
      <c r="I15" s="343"/>
      <c r="J15" s="339"/>
      <c r="K15" s="343"/>
      <c r="L15" s="343"/>
      <c r="M15" s="343"/>
      <c r="N15" s="339"/>
      <c r="O15" s="343"/>
      <c r="P15" s="343"/>
      <c r="Q15" s="339"/>
    </row>
    <row r="16" spans="2:17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2"/>
      <c r="P16" s="51"/>
      <c r="Q16" s="51"/>
    </row>
    <row r="17" spans="2:17" ht="15.75" x14ac:dyDescent="0.25">
      <c r="B17" s="345" t="s">
        <v>12</v>
      </c>
      <c r="C17" s="345"/>
      <c r="D17" s="345"/>
      <c r="E17" s="345"/>
      <c r="F17" s="345"/>
      <c r="G17" s="345"/>
      <c r="H17" s="345"/>
      <c r="I17" s="345"/>
      <c r="J17" s="145"/>
      <c r="K17" s="146"/>
      <c r="L17" s="146"/>
      <c r="M17" s="146"/>
      <c r="N17" s="146"/>
      <c r="O17" s="147"/>
      <c r="P17" s="146"/>
      <c r="Q17" s="146"/>
    </row>
    <row r="18" spans="2:17" x14ac:dyDescent="0.25"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7"/>
      <c r="P18" s="146"/>
      <c r="Q18" s="146"/>
    </row>
    <row r="19" spans="2:17" ht="27" customHeight="1" x14ac:dyDescent="0.25">
      <c r="B19" s="222" t="s">
        <v>13</v>
      </c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4"/>
    </row>
    <row r="20" spans="2:17" ht="18" customHeight="1" thickBot="1" x14ac:dyDescent="0.3">
      <c r="B20" s="346" t="s">
        <v>29</v>
      </c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8"/>
    </row>
    <row r="21" spans="2:17" ht="33" customHeight="1" x14ac:dyDescent="0.25">
      <c r="B21" s="349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1"/>
    </row>
    <row r="22" spans="2:17" ht="33" customHeight="1" thickBot="1" x14ac:dyDescent="0.3">
      <c r="B22" s="352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4"/>
    </row>
    <row r="23" spans="2:17" ht="39.950000000000003" customHeight="1" thickBot="1" x14ac:dyDescent="0.3">
      <c r="B23" s="221" t="s">
        <v>115</v>
      </c>
      <c r="C23" s="221"/>
      <c r="D23" s="221"/>
      <c r="E23" s="221"/>
      <c r="F23" s="221"/>
      <c r="G23" s="221"/>
      <c r="H23" s="221"/>
      <c r="I23" s="221"/>
      <c r="J23" s="221"/>
      <c r="K23" s="221"/>
      <c r="L23" s="221" t="s">
        <v>116</v>
      </c>
      <c r="M23" s="221"/>
      <c r="N23" s="221"/>
      <c r="O23" s="221"/>
      <c r="P23" s="221"/>
      <c r="Q23" s="221"/>
    </row>
    <row r="24" spans="2:17" ht="27" customHeight="1" thickBot="1" x14ac:dyDescent="0.3">
      <c r="B24" s="222" t="s">
        <v>13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4"/>
    </row>
    <row r="25" spans="2:17" ht="39.950000000000003" customHeight="1" thickBot="1" x14ac:dyDescent="0.3">
      <c r="B25" s="221" t="s">
        <v>14</v>
      </c>
      <c r="C25" s="221"/>
      <c r="D25" s="221"/>
      <c r="E25" s="221"/>
      <c r="F25" s="221"/>
      <c r="G25" s="221"/>
      <c r="H25" s="221"/>
      <c r="I25" s="221"/>
      <c r="J25" s="221"/>
      <c r="K25" s="221"/>
      <c r="L25" s="243" t="s">
        <v>52</v>
      </c>
      <c r="M25" s="243"/>
      <c r="N25" s="243"/>
      <c r="O25" s="243"/>
      <c r="P25" s="243"/>
      <c r="Q25" s="243"/>
    </row>
    <row r="26" spans="2:17" ht="39.950000000000003" customHeight="1" thickBot="1" x14ac:dyDescent="0.3">
      <c r="B26" s="243" t="s">
        <v>55</v>
      </c>
      <c r="C26" s="243"/>
      <c r="D26" s="243"/>
      <c r="E26" s="243"/>
      <c r="F26" s="243"/>
      <c r="G26" s="243"/>
      <c r="H26" s="243"/>
      <c r="I26" s="243"/>
      <c r="J26" s="243"/>
      <c r="K26" s="243"/>
      <c r="L26" s="221" t="s">
        <v>56</v>
      </c>
      <c r="M26" s="221"/>
      <c r="N26" s="221"/>
      <c r="O26" s="221"/>
      <c r="P26" s="221"/>
      <c r="Q26" s="221"/>
    </row>
    <row r="27" spans="2:17" ht="39.950000000000003" customHeight="1" thickBot="1" x14ac:dyDescent="0.3">
      <c r="B27" s="303" t="s">
        <v>148</v>
      </c>
      <c r="C27" s="303"/>
      <c r="D27" s="303"/>
      <c r="E27" s="303"/>
      <c r="F27" s="303"/>
      <c r="G27" s="303"/>
      <c r="H27" s="303"/>
      <c r="I27" s="303"/>
      <c r="J27" s="303"/>
      <c r="K27" s="303"/>
      <c r="L27" s="221" t="s">
        <v>117</v>
      </c>
      <c r="M27" s="304"/>
      <c r="N27" s="304"/>
      <c r="O27" s="304"/>
      <c r="P27" s="304"/>
      <c r="Q27" s="304"/>
    </row>
    <row r="28" spans="2:17" ht="30" customHeight="1" thickBot="1" x14ac:dyDescent="0.3">
      <c r="B28" s="333" t="s">
        <v>34</v>
      </c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5"/>
    </row>
    <row r="29" spans="2:17" ht="39.950000000000003" customHeight="1" thickBot="1" x14ac:dyDescent="0.3">
      <c r="B29" s="330" t="s">
        <v>149</v>
      </c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2"/>
    </row>
    <row r="30" spans="2:17" ht="39.950000000000003" customHeight="1" thickBot="1" x14ac:dyDescent="0.3">
      <c r="B30" s="243" t="s">
        <v>166</v>
      </c>
      <c r="C30" s="243"/>
      <c r="D30" s="243"/>
      <c r="E30" s="243"/>
      <c r="F30" s="243"/>
      <c r="G30" s="243"/>
      <c r="H30" s="243"/>
      <c r="I30" s="243"/>
      <c r="J30" s="243"/>
      <c r="K30" s="243"/>
      <c r="L30" s="243" t="s">
        <v>167</v>
      </c>
      <c r="M30" s="243"/>
      <c r="N30" s="243"/>
      <c r="O30" s="243"/>
      <c r="P30" s="243"/>
      <c r="Q30" s="243"/>
    </row>
    <row r="31" spans="2:17" ht="39.950000000000003" customHeight="1" thickBot="1" x14ac:dyDescent="0.3">
      <c r="B31" s="243" t="s">
        <v>150</v>
      </c>
      <c r="C31" s="243"/>
      <c r="D31" s="243"/>
      <c r="E31" s="243"/>
      <c r="F31" s="243"/>
      <c r="G31" s="243"/>
      <c r="H31" s="243"/>
      <c r="I31" s="243"/>
      <c r="J31" s="243"/>
      <c r="K31" s="243"/>
      <c r="L31" s="243" t="s">
        <v>151</v>
      </c>
      <c r="M31" s="243"/>
      <c r="N31" s="243"/>
      <c r="O31" s="243"/>
      <c r="P31" s="243"/>
      <c r="Q31" s="243"/>
    </row>
    <row r="32" spans="2:17" ht="20.100000000000001" customHeight="1" thickBot="1" x14ac:dyDescent="0.3">
      <c r="B32" s="246" t="s">
        <v>65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9" t="s">
        <v>66</v>
      </c>
      <c r="O32" s="249"/>
      <c r="P32" s="249"/>
      <c r="Q32" s="249"/>
    </row>
    <row r="33" spans="2:20" ht="20.100000000000001" customHeight="1" thickBot="1" x14ac:dyDescent="0.3">
      <c r="B33" s="225">
        <v>4010087</v>
      </c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50" t="s">
        <v>67</v>
      </c>
      <c r="O33" s="247"/>
      <c r="P33" s="247" t="s">
        <v>68</v>
      </c>
      <c r="Q33" s="247"/>
    </row>
    <row r="34" spans="2:20" ht="39.950000000000003" customHeight="1" thickBot="1" x14ac:dyDescent="0.3"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44">
        <v>44177</v>
      </c>
      <c r="O34" s="244"/>
      <c r="P34" s="244">
        <v>46003</v>
      </c>
      <c r="Q34" s="244"/>
    </row>
    <row r="35" spans="2:20" ht="20.100000000000001" customHeight="1" thickBot="1" x14ac:dyDescent="0.3"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48" t="s">
        <v>101</v>
      </c>
      <c r="O35" s="249"/>
      <c r="P35" s="249"/>
      <c r="Q35" s="249"/>
    </row>
    <row r="36" spans="2:20" ht="20.100000000000001" customHeight="1" thickBot="1" x14ac:dyDescent="0.3"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50" t="s">
        <v>67</v>
      </c>
      <c r="O36" s="247"/>
      <c r="P36" s="247" t="s">
        <v>68</v>
      </c>
      <c r="Q36" s="247"/>
    </row>
    <row r="37" spans="2:20" ht="39.950000000000003" customHeight="1" thickBot="1" x14ac:dyDescent="0.3"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6"/>
      <c r="N37" s="251" t="str">
        <f>_xlfn.IFS(J14="","Sem Aditivo de Prazo",J14&lt;&gt;"",P34)</f>
        <v>Sem Aditivo de Prazo</v>
      </c>
      <c r="O37" s="252"/>
      <c r="P37" s="244"/>
      <c r="Q37" s="244"/>
    </row>
    <row r="38" spans="2:20" x14ac:dyDescent="0.25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2:20" s="12" customFormat="1" ht="20.100000000000001" customHeight="1" x14ac:dyDescent="0.25">
      <c r="B39" s="344" t="s">
        <v>140</v>
      </c>
      <c r="C39" s="344"/>
      <c r="D39" s="344"/>
      <c r="E39" s="344"/>
      <c r="F39" s="344"/>
      <c r="G39" s="344"/>
      <c r="H39" s="344"/>
      <c r="I39" s="344"/>
      <c r="J39" s="344"/>
      <c r="K39" s="240" t="s">
        <v>139</v>
      </c>
      <c r="L39" s="240"/>
      <c r="M39" s="240"/>
      <c r="N39" s="240"/>
      <c r="O39" s="240" t="s">
        <v>138</v>
      </c>
      <c r="P39" s="240"/>
      <c r="Q39" s="240"/>
    </row>
    <row r="40" spans="2:20" s="12" customFormat="1" ht="20.100000000000001" customHeight="1" x14ac:dyDescent="0.25">
      <c r="B40" s="264">
        <f>P59</f>
        <v>0</v>
      </c>
      <c r="C40" s="264"/>
      <c r="D40" s="264"/>
      <c r="E40" s="264"/>
      <c r="F40" s="264"/>
      <c r="G40" s="264"/>
      <c r="H40" s="264"/>
      <c r="I40" s="264"/>
      <c r="J40" s="264"/>
      <c r="K40" s="265" t="str">
        <f>_xlfn.IFS(B40=P63,"Sem Aditivo de Valor",B40&lt;&gt;P63,P63-B40)</f>
        <v>Sem Aditivo de Valor</v>
      </c>
      <c r="L40" s="264"/>
      <c r="M40" s="264"/>
      <c r="N40" s="264"/>
      <c r="O40" s="241">
        <f>P63</f>
        <v>0</v>
      </c>
      <c r="P40" s="241"/>
      <c r="Q40" s="241"/>
      <c r="T40" s="36"/>
    </row>
    <row r="41" spans="2:20" s="12" customFormat="1" ht="15.75" customHeight="1" x14ac:dyDescent="0.25">
      <c r="B41" s="264"/>
      <c r="C41" s="264"/>
      <c r="D41" s="264"/>
      <c r="E41" s="264"/>
      <c r="F41" s="264"/>
      <c r="G41" s="264"/>
      <c r="H41" s="264"/>
      <c r="I41" s="264"/>
      <c r="J41" s="264"/>
      <c r="K41" s="265"/>
      <c r="L41" s="264"/>
      <c r="M41" s="264"/>
      <c r="N41" s="264"/>
      <c r="O41" s="241"/>
      <c r="P41" s="241"/>
      <c r="Q41" s="241"/>
    </row>
    <row r="42" spans="2:20" s="12" customFormat="1" ht="15.75" customHeight="1" x14ac:dyDescent="0.25">
      <c r="B42" s="264"/>
      <c r="C42" s="264"/>
      <c r="D42" s="264"/>
      <c r="E42" s="264"/>
      <c r="F42" s="264"/>
      <c r="G42" s="264"/>
      <c r="H42" s="264"/>
      <c r="I42" s="264"/>
      <c r="J42" s="264"/>
      <c r="K42" s="265"/>
      <c r="L42" s="264"/>
      <c r="M42" s="264"/>
      <c r="N42" s="264"/>
      <c r="O42" s="241"/>
      <c r="P42" s="241"/>
      <c r="Q42" s="241"/>
    </row>
    <row r="43" spans="2:20" s="12" customFormat="1" ht="15.75" customHeight="1" x14ac:dyDescent="0.25">
      <c r="B43" s="264"/>
      <c r="C43" s="264"/>
      <c r="D43" s="264"/>
      <c r="E43" s="264"/>
      <c r="F43" s="264"/>
      <c r="G43" s="264"/>
      <c r="H43" s="264"/>
      <c r="I43" s="264"/>
      <c r="J43" s="264"/>
      <c r="K43" s="265"/>
      <c r="L43" s="264"/>
      <c r="M43" s="264"/>
      <c r="N43" s="264"/>
      <c r="O43" s="241"/>
      <c r="P43" s="241"/>
      <c r="Q43" s="241"/>
    </row>
    <row r="44" spans="2:20" x14ac:dyDescent="0.25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2:20" x14ac:dyDescent="0.25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6"/>
      <c r="P45" s="55"/>
      <c r="Q45" s="55"/>
    </row>
    <row r="46" spans="2:20" ht="12" customHeight="1" x14ac:dyDescent="0.25">
      <c r="B46" s="227" t="s">
        <v>120</v>
      </c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</row>
    <row r="47" spans="2:20" ht="12" customHeight="1" x14ac:dyDescent="0.25"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</row>
    <row r="48" spans="2:20" ht="15.75" customHeight="1" x14ac:dyDescent="0.25">
      <c r="B48" s="228" t="s">
        <v>102</v>
      </c>
      <c r="C48" s="228"/>
      <c r="D48" s="228"/>
      <c r="E48" s="228" t="s">
        <v>103</v>
      </c>
      <c r="F48" s="228"/>
      <c r="G48" s="206" t="s">
        <v>104</v>
      </c>
      <c r="H48" s="207"/>
      <c r="I48" s="207"/>
      <c r="J48" s="207"/>
      <c r="K48" s="207"/>
      <c r="L48" s="207"/>
      <c r="M48" s="207"/>
      <c r="N48" s="207"/>
      <c r="O48" s="208"/>
      <c r="P48" s="321" t="s">
        <v>105</v>
      </c>
      <c r="Q48" s="321" t="s">
        <v>106</v>
      </c>
    </row>
    <row r="49" spans="2:17" ht="15.75" customHeight="1" thickBot="1" x14ac:dyDescent="0.3">
      <c r="B49" s="229"/>
      <c r="C49" s="229"/>
      <c r="D49" s="229"/>
      <c r="E49" s="229"/>
      <c r="F49" s="229"/>
      <c r="G49" s="209"/>
      <c r="H49" s="210"/>
      <c r="I49" s="210"/>
      <c r="J49" s="210"/>
      <c r="K49" s="210"/>
      <c r="L49" s="210"/>
      <c r="M49" s="210"/>
      <c r="N49" s="210"/>
      <c r="O49" s="211"/>
      <c r="P49" s="322"/>
      <c r="Q49" s="322"/>
    </row>
    <row r="50" spans="2:17" s="12" customFormat="1" ht="30" customHeight="1" thickBot="1" x14ac:dyDescent="0.3">
      <c r="B50" s="233">
        <v>1</v>
      </c>
      <c r="C50" s="233"/>
      <c r="D50" s="233"/>
      <c r="E50" s="233" t="s">
        <v>118</v>
      </c>
      <c r="F50" s="233"/>
      <c r="G50" s="298"/>
      <c r="H50" s="298"/>
      <c r="I50" s="298"/>
      <c r="J50" s="298"/>
      <c r="K50" s="298"/>
      <c r="L50" s="298"/>
      <c r="M50" s="298"/>
      <c r="N50" s="298"/>
      <c r="O50" s="298"/>
      <c r="P50" s="118" t="s">
        <v>213</v>
      </c>
      <c r="Q50" s="118" t="s">
        <v>213</v>
      </c>
    </row>
    <row r="51" spans="2:17" s="12" customFormat="1" ht="30" customHeight="1" thickBot="1" x14ac:dyDescent="0.3">
      <c r="B51" s="233">
        <v>2</v>
      </c>
      <c r="C51" s="233"/>
      <c r="D51" s="233"/>
      <c r="E51" s="233" t="s">
        <v>215</v>
      </c>
      <c r="F51" s="233"/>
      <c r="G51" s="234"/>
      <c r="H51" s="234"/>
      <c r="I51" s="234"/>
      <c r="J51" s="234"/>
      <c r="K51" s="234"/>
      <c r="L51" s="234"/>
      <c r="M51" s="234"/>
      <c r="N51" s="234"/>
      <c r="O51" s="234"/>
      <c r="P51" s="118" t="s">
        <v>213</v>
      </c>
      <c r="Q51" s="118" t="s">
        <v>213</v>
      </c>
    </row>
    <row r="52" spans="2:17" s="12" customFormat="1" ht="34.5" customHeight="1" thickBot="1" x14ac:dyDescent="0.3">
      <c r="B52" s="233">
        <v>3</v>
      </c>
      <c r="C52" s="233"/>
      <c r="D52" s="233"/>
      <c r="E52" s="233" t="s">
        <v>216</v>
      </c>
      <c r="F52" s="233"/>
      <c r="G52" s="234"/>
      <c r="H52" s="234"/>
      <c r="I52" s="234"/>
      <c r="J52" s="234"/>
      <c r="K52" s="234"/>
      <c r="L52" s="234"/>
      <c r="M52" s="234"/>
      <c r="N52" s="234"/>
      <c r="O52" s="234"/>
      <c r="P52" s="118" t="s">
        <v>213</v>
      </c>
      <c r="Q52" s="118" t="s">
        <v>213</v>
      </c>
    </row>
    <row r="53" spans="2:17" s="12" customFormat="1" ht="30" customHeight="1" thickBot="1" x14ac:dyDescent="0.3">
      <c r="B53" s="233"/>
      <c r="C53" s="233"/>
      <c r="D53" s="233"/>
      <c r="E53" s="233"/>
      <c r="F53" s="233"/>
      <c r="G53" s="234"/>
      <c r="H53" s="234"/>
      <c r="I53" s="234"/>
      <c r="J53" s="234"/>
      <c r="K53" s="234"/>
      <c r="L53" s="234"/>
      <c r="M53" s="234"/>
      <c r="N53" s="234"/>
      <c r="O53" s="234"/>
      <c r="P53" s="118" t="s">
        <v>213</v>
      </c>
      <c r="Q53" s="118" t="s">
        <v>213</v>
      </c>
    </row>
    <row r="54" spans="2:17" x14ac:dyDescent="0.25"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</row>
    <row r="55" spans="2:17" ht="20.100000000000001" customHeight="1" x14ac:dyDescent="0.25">
      <c r="B55" s="57" t="s">
        <v>107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2:17" x14ac:dyDescent="0.25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2:17" ht="24.95" customHeight="1" x14ac:dyDescent="0.25">
      <c r="B57" s="253" t="s">
        <v>108</v>
      </c>
      <c r="C57" s="254"/>
      <c r="D57" s="254"/>
      <c r="E57" s="254"/>
      <c r="F57" s="254"/>
      <c r="G57" s="254"/>
      <c r="H57" s="254"/>
      <c r="I57" s="254"/>
      <c r="J57" s="254"/>
      <c r="K57" s="254"/>
      <c r="L57" s="255"/>
      <c r="M57" s="242" t="s">
        <v>109</v>
      </c>
      <c r="N57" s="242"/>
      <c r="O57" s="242"/>
      <c r="P57" s="242"/>
      <c r="Q57" s="242"/>
    </row>
    <row r="58" spans="2:17" ht="24.95" customHeight="1" thickBot="1" x14ac:dyDescent="0.3">
      <c r="B58" s="336" t="s">
        <v>110</v>
      </c>
      <c r="C58" s="337"/>
      <c r="D58" s="337"/>
      <c r="E58" s="337"/>
      <c r="F58" s="337"/>
      <c r="G58" s="337"/>
      <c r="H58" s="337"/>
      <c r="I58" s="337"/>
      <c r="J58" s="337"/>
      <c r="K58" s="337"/>
      <c r="L58" s="338"/>
      <c r="M58" s="58" t="s">
        <v>111</v>
      </c>
      <c r="N58" s="336" t="s">
        <v>112</v>
      </c>
      <c r="O58" s="338"/>
      <c r="P58" s="235" t="s">
        <v>73</v>
      </c>
      <c r="Q58" s="235"/>
    </row>
    <row r="59" spans="2:17" ht="30" customHeight="1" thickBot="1" x14ac:dyDescent="0.3">
      <c r="B59" s="314" t="s">
        <v>152</v>
      </c>
      <c r="C59" s="315"/>
      <c r="D59" s="315"/>
      <c r="E59" s="315"/>
      <c r="F59" s="315"/>
      <c r="G59" s="315"/>
      <c r="H59" s="315"/>
      <c r="I59" s="315"/>
      <c r="J59" s="315"/>
      <c r="K59" s="315"/>
      <c r="L59" s="316"/>
      <c r="M59" s="148"/>
      <c r="N59" s="317"/>
      <c r="O59" s="318"/>
      <c r="P59" s="319">
        <f>M59*N59</f>
        <v>0</v>
      </c>
      <c r="Q59" s="320"/>
    </row>
    <row r="60" spans="2:17" s="12" customFormat="1" ht="30" customHeight="1" thickBot="1" x14ac:dyDescent="0.3"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78"/>
      <c r="N60" s="323"/>
      <c r="O60" s="323"/>
      <c r="P60" s="324">
        <f t="shared" ref="P60:P62" si="0">M60*N60</f>
        <v>0</v>
      </c>
      <c r="Q60" s="325"/>
    </row>
    <row r="61" spans="2:17" s="12" customFormat="1" ht="30" customHeight="1" thickBot="1" x14ac:dyDescent="0.3"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78"/>
      <c r="N61" s="311"/>
      <c r="O61" s="311"/>
      <c r="P61" s="312">
        <f t="shared" si="0"/>
        <v>0</v>
      </c>
      <c r="Q61" s="313"/>
    </row>
    <row r="62" spans="2:17" s="12" customFormat="1" ht="30" customHeight="1" thickBot="1" x14ac:dyDescent="0.3"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78"/>
      <c r="N62" s="311"/>
      <c r="O62" s="311"/>
      <c r="P62" s="312">
        <f t="shared" si="0"/>
        <v>0</v>
      </c>
      <c r="Q62" s="313"/>
    </row>
    <row r="63" spans="2:17" ht="30" customHeight="1" x14ac:dyDescent="0.25">
      <c r="B63" s="305" t="s">
        <v>113</v>
      </c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7"/>
      <c r="P63" s="308">
        <f>SUM(P59:Q62)</f>
        <v>0</v>
      </c>
      <c r="Q63" s="309"/>
    </row>
    <row r="64" spans="2:17" x14ac:dyDescent="0.25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2:23" s="12" customFormat="1" ht="25.5" customHeight="1" thickBot="1" x14ac:dyDescent="0.3">
      <c r="B65" s="299" t="s">
        <v>168</v>
      </c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1"/>
      <c r="O65" s="301"/>
      <c r="P65" s="300"/>
      <c r="Q65" s="302"/>
    </row>
    <row r="66" spans="2:23" s="12" customFormat="1" ht="32.1" customHeight="1" thickBot="1" x14ac:dyDescent="0.3">
      <c r="B66" s="230" t="s">
        <v>118</v>
      </c>
      <c r="C66" s="231"/>
      <c r="D66" s="199" t="s">
        <v>169</v>
      </c>
      <c r="E66" s="199"/>
      <c r="F66" s="199"/>
      <c r="G66" s="199"/>
      <c r="H66" s="199"/>
      <c r="I66" s="199"/>
      <c r="J66" s="199"/>
      <c r="K66" s="199"/>
      <c r="L66" s="199"/>
      <c r="M66" s="195"/>
      <c r="N66" s="232">
        <v>0.04</v>
      </c>
      <c r="O66" s="160"/>
      <c r="P66" s="238">
        <f>P63*N66</f>
        <v>0</v>
      </c>
      <c r="Q66" s="239"/>
      <c r="R66" s="35"/>
    </row>
    <row r="67" spans="2:23" s="12" customFormat="1" ht="32.1" customHeight="1" thickBot="1" x14ac:dyDescent="0.3">
      <c r="B67" s="230" t="s">
        <v>119</v>
      </c>
      <c r="C67" s="231"/>
      <c r="D67" s="199" t="s">
        <v>170</v>
      </c>
      <c r="E67" s="199"/>
      <c r="F67" s="199"/>
      <c r="G67" s="199"/>
      <c r="H67" s="199"/>
      <c r="I67" s="199"/>
      <c r="J67" s="199"/>
      <c r="K67" s="199"/>
      <c r="L67" s="199"/>
      <c r="M67" s="195"/>
      <c r="N67" s="232">
        <v>0.04</v>
      </c>
      <c r="O67" s="160"/>
      <c r="P67" s="238">
        <f>P63*N67</f>
        <v>0</v>
      </c>
      <c r="Q67" s="239"/>
      <c r="R67" s="32"/>
      <c r="S67" s="33"/>
      <c r="W67" s="35"/>
    </row>
    <row r="68" spans="2:23" s="12" customFormat="1" ht="32.1" customHeight="1" x14ac:dyDescent="0.25">
      <c r="B68" s="253" t="s">
        <v>136</v>
      </c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6"/>
      <c r="O68" s="257"/>
      <c r="P68" s="258">
        <f>SUM(P66:Q67)</f>
        <v>0</v>
      </c>
      <c r="Q68" s="259"/>
      <c r="W68" s="33"/>
    </row>
    <row r="69" spans="2:23" s="12" customFormat="1" ht="15" customHeight="1" x14ac:dyDescent="0.25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2"/>
      <c r="P69" s="56"/>
      <c r="Q69" s="56"/>
      <c r="S69" s="33"/>
      <c r="T69" s="32"/>
    </row>
    <row r="70" spans="2:23" s="12" customFormat="1" ht="25.5" customHeight="1" thickBot="1" x14ac:dyDescent="0.3">
      <c r="B70" s="260" t="s">
        <v>218</v>
      </c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2"/>
      <c r="O70" s="262"/>
      <c r="P70" s="261"/>
      <c r="Q70" s="263"/>
    </row>
    <row r="71" spans="2:23" s="12" customFormat="1" ht="32.1" customHeight="1" thickBot="1" x14ac:dyDescent="0.3">
      <c r="B71" s="230" t="s">
        <v>118</v>
      </c>
      <c r="C71" s="231"/>
      <c r="D71" s="199" t="s">
        <v>201</v>
      </c>
      <c r="E71" s="199"/>
      <c r="F71" s="199"/>
      <c r="G71" s="199"/>
      <c r="H71" s="199"/>
      <c r="I71" s="199"/>
      <c r="J71" s="199"/>
      <c r="K71" s="199"/>
      <c r="L71" s="199"/>
      <c r="M71" s="195"/>
      <c r="N71" s="232">
        <v>0.12</v>
      </c>
      <c r="O71" s="160"/>
      <c r="P71" s="238">
        <f>P63*N71</f>
        <v>0</v>
      </c>
      <c r="Q71" s="239"/>
      <c r="R71" s="35"/>
    </row>
    <row r="72" spans="2:23" s="12" customFormat="1" ht="32.1" customHeight="1" x14ac:dyDescent="0.25">
      <c r="B72" s="253" t="s">
        <v>137</v>
      </c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6"/>
      <c r="O72" s="257"/>
      <c r="P72" s="258">
        <f>SUM(P71:Q71)</f>
        <v>0</v>
      </c>
      <c r="Q72" s="259"/>
      <c r="W72" s="33"/>
    </row>
    <row r="73" spans="2:23" s="12" customFormat="1" ht="15" customHeight="1" x14ac:dyDescent="0.25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9"/>
      <c r="P73" s="51"/>
      <c r="Q73" s="51"/>
    </row>
    <row r="74" spans="2:23" s="12" customFormat="1" ht="25.5" customHeight="1" x14ac:dyDescent="0.25">
      <c r="B74" s="236" t="s">
        <v>147</v>
      </c>
      <c r="C74" s="236"/>
      <c r="D74" s="236"/>
      <c r="E74" s="236"/>
      <c r="F74" s="236"/>
      <c r="G74" s="236"/>
      <c r="H74" s="236"/>
      <c r="I74" s="236"/>
      <c r="J74" s="236"/>
      <c r="K74" s="236"/>
      <c r="L74" s="236"/>
      <c r="M74" s="236"/>
      <c r="N74" s="236"/>
      <c r="O74" s="236"/>
      <c r="P74" s="237">
        <f>P63-P68-P72</f>
        <v>0</v>
      </c>
      <c r="Q74" s="237"/>
    </row>
    <row r="75" spans="2:23" s="12" customFormat="1" x14ac:dyDescent="0.25">
      <c r="B75" s="236"/>
      <c r="C75" s="236"/>
      <c r="D75" s="236"/>
      <c r="E75" s="236"/>
      <c r="F75" s="236"/>
      <c r="G75" s="236"/>
      <c r="H75" s="236"/>
      <c r="I75" s="236"/>
      <c r="J75" s="236"/>
      <c r="K75" s="236"/>
      <c r="L75" s="236"/>
      <c r="M75" s="236"/>
      <c r="N75" s="236"/>
      <c r="O75" s="236"/>
      <c r="P75" s="237"/>
      <c r="Q75" s="237"/>
    </row>
    <row r="77" spans="2:23" ht="20.100000000000001" customHeight="1" x14ac:dyDescent="0.25">
      <c r="B77" s="296" t="s">
        <v>114</v>
      </c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</row>
    <row r="78" spans="2:23" x14ac:dyDescent="0.25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2:23" ht="39.950000000000003" customHeight="1" x14ac:dyDescent="0.25">
      <c r="B79" s="240" t="s">
        <v>19</v>
      </c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60" t="s">
        <v>62</v>
      </c>
      <c r="P79" s="60" t="s">
        <v>63</v>
      </c>
      <c r="Q79" s="60" t="s">
        <v>64</v>
      </c>
    </row>
    <row r="80" spans="2:23" ht="32.1" customHeight="1" x14ac:dyDescent="0.25">
      <c r="B80" s="176" t="s">
        <v>32</v>
      </c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7"/>
      <c r="O80" s="112">
        <f>'ANEXO I - MEMORIA DE CALCULO'!F23</f>
        <v>0</v>
      </c>
      <c r="P80" s="112">
        <f>'ANEXO I - MEMORIA DE CALCULO'!G23</f>
        <v>0</v>
      </c>
      <c r="Q80" s="112">
        <f>'ANEXO I - MEMORIA DE CALCULO'!H23</f>
        <v>0</v>
      </c>
    </row>
    <row r="81" spans="2:17" ht="32.1" customHeight="1" x14ac:dyDescent="0.25">
      <c r="B81" s="176" t="s">
        <v>20</v>
      </c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7"/>
      <c r="O81" s="112">
        <f>'ANEXO I - MEMORIA DE CALCULO'!F30</f>
        <v>0</v>
      </c>
      <c r="P81" s="112">
        <f>'ANEXO I - MEMORIA DE CALCULO'!G30</f>
        <v>0</v>
      </c>
      <c r="Q81" s="112">
        <f>'ANEXO I - MEMORIA DE CALCULO'!H30</f>
        <v>0</v>
      </c>
    </row>
    <row r="82" spans="2:17" ht="32.1" customHeight="1" x14ac:dyDescent="0.25">
      <c r="B82" s="176" t="s">
        <v>21</v>
      </c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7"/>
      <c r="O82" s="112">
        <f>'ANEXO I - MEMORIA DE CALCULO'!F50</f>
        <v>0</v>
      </c>
      <c r="P82" s="112">
        <f>'ANEXO I - MEMORIA DE CALCULO'!G50</f>
        <v>0</v>
      </c>
      <c r="Q82" s="112">
        <f>'ANEXO I - MEMORIA DE CALCULO'!H50</f>
        <v>0</v>
      </c>
    </row>
    <row r="83" spans="2:17" ht="32.1" customHeight="1" x14ac:dyDescent="0.25">
      <c r="B83" s="176" t="s">
        <v>22</v>
      </c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7"/>
      <c r="O83" s="112">
        <f>'ANEXO I - MEMORIA DE CALCULO'!F69</f>
        <v>0</v>
      </c>
      <c r="P83" s="112">
        <f>'ANEXO I - MEMORIA DE CALCULO'!G69</f>
        <v>0</v>
      </c>
      <c r="Q83" s="112">
        <f>'ANEXO I - MEMORIA DE CALCULO'!H69</f>
        <v>0</v>
      </c>
    </row>
    <row r="84" spans="2:17" ht="32.1" customHeight="1" x14ac:dyDescent="0.25">
      <c r="B84" s="176" t="s">
        <v>171</v>
      </c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7"/>
      <c r="O84" s="112">
        <f>'ANEXO I - MEMORIA DE CALCULO'!F77</f>
        <v>0</v>
      </c>
      <c r="P84" s="112">
        <f>'ANEXO I - MEMORIA DE CALCULO'!G77</f>
        <v>0</v>
      </c>
      <c r="Q84" s="112">
        <f>'ANEXO I - MEMORIA DE CALCULO'!H77</f>
        <v>0</v>
      </c>
    </row>
    <row r="85" spans="2:17" ht="32.1" customHeight="1" x14ac:dyDescent="0.25">
      <c r="B85" s="176" t="s">
        <v>172</v>
      </c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7"/>
      <c r="O85" s="112">
        <f>'ANEXO I - MEMORIA DE CALCULO'!F87</f>
        <v>0</v>
      </c>
      <c r="P85" s="112">
        <f>'ANEXO I - MEMORIA DE CALCULO'!G87</f>
        <v>0</v>
      </c>
      <c r="Q85" s="112">
        <f>'ANEXO I - MEMORIA DE CALCULO'!H87</f>
        <v>0</v>
      </c>
    </row>
    <row r="86" spans="2:17" ht="32.1" customHeight="1" x14ac:dyDescent="0.25">
      <c r="B86" s="176" t="s">
        <v>23</v>
      </c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7"/>
      <c r="O86" s="112">
        <f>'ANEXO I - MEMORIA DE CALCULO'!F94</f>
        <v>0</v>
      </c>
      <c r="P86" s="112">
        <f>'ANEXO I - MEMORIA DE CALCULO'!G94</f>
        <v>0</v>
      </c>
      <c r="Q86" s="112">
        <f>'ANEXO I - MEMORIA DE CALCULO'!H94</f>
        <v>0</v>
      </c>
    </row>
    <row r="87" spans="2:17" ht="32.1" customHeight="1" x14ac:dyDescent="0.25">
      <c r="B87" s="176" t="s">
        <v>173</v>
      </c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7"/>
      <c r="O87" s="112">
        <f>'ANEXO I - MEMORIA DE CALCULO'!F111</f>
        <v>0</v>
      </c>
      <c r="P87" s="112">
        <f>'ANEXO I - MEMORIA DE CALCULO'!G111</f>
        <v>0</v>
      </c>
      <c r="Q87" s="112">
        <f>'ANEXO I - MEMORIA DE CALCULO'!H111</f>
        <v>0</v>
      </c>
    </row>
    <row r="88" spans="2:17" ht="32.1" customHeight="1" x14ac:dyDescent="0.25">
      <c r="B88" s="176" t="s">
        <v>174</v>
      </c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7"/>
      <c r="O88" s="112">
        <f>'ANEXO I - MEMORIA DE CALCULO'!F118</f>
        <v>0</v>
      </c>
      <c r="P88" s="112">
        <f>'ANEXO I - MEMORIA DE CALCULO'!G118</f>
        <v>0</v>
      </c>
      <c r="Q88" s="112">
        <f>'ANEXO I - MEMORIA DE CALCULO'!H118</f>
        <v>0</v>
      </c>
    </row>
    <row r="89" spans="2:17" ht="32.1" customHeight="1" x14ac:dyDescent="0.25">
      <c r="B89" s="176" t="s">
        <v>181</v>
      </c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7"/>
      <c r="O89" s="112">
        <f>'ANEXO I - MEMORIA DE CALCULO'!F126</f>
        <v>0</v>
      </c>
      <c r="P89" s="112">
        <f>'ANEXO I - MEMORIA DE CALCULO'!G126</f>
        <v>0</v>
      </c>
      <c r="Q89" s="112">
        <f>'ANEXO I - MEMORIA DE CALCULO'!H126</f>
        <v>0</v>
      </c>
    </row>
    <row r="90" spans="2:17" ht="32.1" customHeight="1" x14ac:dyDescent="0.25">
      <c r="B90" s="176" t="s">
        <v>199</v>
      </c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7"/>
      <c r="O90" s="112">
        <f>'ANEXO I - MEMORIA DE CALCULO'!F134</f>
        <v>0</v>
      </c>
      <c r="P90" s="112">
        <f>'ANEXO I - MEMORIA DE CALCULO'!G134</f>
        <v>0</v>
      </c>
      <c r="Q90" s="112">
        <f>'ANEXO I - MEMORIA DE CALCULO'!H134</f>
        <v>0</v>
      </c>
    </row>
    <row r="91" spans="2:17" ht="24.95" customHeight="1" x14ac:dyDescent="0.25">
      <c r="B91" s="253" t="s">
        <v>25</v>
      </c>
      <c r="C91" s="254"/>
      <c r="D91" s="254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61"/>
      <c r="P91" s="62"/>
      <c r="Q91" s="63"/>
    </row>
    <row r="92" spans="2:17" ht="32.1" customHeight="1" x14ac:dyDescent="0.25">
      <c r="B92" s="195" t="s">
        <v>24</v>
      </c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13">
        <f>'ANEXO I - MEMORIA DE CALCULO'!F161</f>
        <v>0</v>
      </c>
      <c r="P92" s="113">
        <f>'ANEXO I - MEMORIA DE CALCULO'!G161</f>
        <v>0</v>
      </c>
      <c r="Q92" s="113">
        <f>'ANEXO I - MEMORIA DE CALCULO'!H161</f>
        <v>0</v>
      </c>
    </row>
    <row r="93" spans="2:17" ht="32.1" customHeight="1" x14ac:dyDescent="0.25">
      <c r="B93" s="195" t="s">
        <v>26</v>
      </c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13">
        <f>'ANEXO I - MEMORIA DE CALCULO'!F168</f>
        <v>0</v>
      </c>
      <c r="P93" s="113">
        <f>'ANEXO I - MEMORIA DE CALCULO'!G168</f>
        <v>0</v>
      </c>
      <c r="Q93" s="113">
        <f>'ANEXO I - MEMORIA DE CALCULO'!H168</f>
        <v>0</v>
      </c>
    </row>
    <row r="94" spans="2:17" ht="32.1" customHeight="1" x14ac:dyDescent="0.25">
      <c r="B94" s="253" t="s">
        <v>30</v>
      </c>
      <c r="C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5"/>
      <c r="O94" s="114">
        <f>'ANEXO I - MEMORIA DE CALCULO'!F173</f>
        <v>0</v>
      </c>
      <c r="P94" s="114">
        <f>'ANEXO I - MEMORIA DE CALCULO'!G173</f>
        <v>0</v>
      </c>
      <c r="Q94" s="114">
        <f>'ANEXO I - MEMORIA DE CALCULO'!H173</f>
        <v>0</v>
      </c>
    </row>
    <row r="95" spans="2:17" ht="24.95" customHeight="1" x14ac:dyDescent="0.25">
      <c r="B95" s="191" t="s">
        <v>175</v>
      </c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3"/>
    </row>
    <row r="96" spans="2:17" ht="32.1" customHeight="1" x14ac:dyDescent="0.25">
      <c r="B96" s="194" t="s">
        <v>169</v>
      </c>
      <c r="C96" s="194"/>
      <c r="D96" s="194"/>
      <c r="E96" s="194"/>
      <c r="F96" s="194"/>
      <c r="G96" s="194"/>
      <c r="H96" s="194"/>
      <c r="I96" s="194"/>
      <c r="J96" s="194"/>
      <c r="K96" s="194"/>
      <c r="L96" s="194"/>
      <c r="M96" s="194"/>
      <c r="N96" s="121">
        <f>'ANEXO I - MEMORIA DE CALCULO'!E178</f>
        <v>0.04</v>
      </c>
      <c r="O96" s="113">
        <f>'ANEXO I - MEMORIA DE CALCULO'!F178</f>
        <v>0</v>
      </c>
      <c r="P96" s="120">
        <f>'ANEXO I - MEMORIA DE CALCULO'!G178</f>
        <v>0</v>
      </c>
      <c r="Q96" s="120">
        <f>'ANEXO I - MEMORIA DE CALCULO'!H178</f>
        <v>0</v>
      </c>
    </row>
    <row r="97" spans="2:17" ht="32.1" customHeight="1" x14ac:dyDescent="0.25">
      <c r="B97" s="199" t="s">
        <v>176</v>
      </c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22">
        <f>'ANEXO I - MEMORIA DE CALCULO'!E179</f>
        <v>0.04</v>
      </c>
      <c r="O97" s="116">
        <f>'ANEXO I - MEMORIA DE CALCULO'!F179</f>
        <v>0</v>
      </c>
      <c r="P97" s="116">
        <f>'ANEXO I - MEMORIA DE CALCULO'!G179</f>
        <v>0</v>
      </c>
      <c r="Q97" s="116">
        <f>'ANEXO I - MEMORIA DE CALCULO'!H179</f>
        <v>0</v>
      </c>
    </row>
    <row r="98" spans="2:17" ht="24.95" customHeight="1" x14ac:dyDescent="0.25">
      <c r="B98" s="191" t="s">
        <v>182</v>
      </c>
      <c r="C98" s="192"/>
      <c r="D98" s="192"/>
      <c r="E98" s="192"/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3"/>
    </row>
    <row r="99" spans="2:17" ht="32.1" customHeight="1" x14ac:dyDescent="0.25">
      <c r="B99" s="199" t="s">
        <v>201</v>
      </c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5"/>
      <c r="N99" s="122">
        <f>'ANEXO I - MEMORIA DE CALCULO'!E185</f>
        <v>0.12</v>
      </c>
      <c r="O99" s="113">
        <f>'ANEXO I - MEMORIA DE CALCULO'!F185</f>
        <v>0</v>
      </c>
      <c r="P99" s="116">
        <v>0</v>
      </c>
      <c r="Q99" s="116">
        <f>'ANEXO I - MEMORIA DE CALCULO'!H185</f>
        <v>0</v>
      </c>
    </row>
    <row r="100" spans="2:17" ht="32.1" customHeight="1" x14ac:dyDescent="0.25">
      <c r="B100" s="253" t="s">
        <v>177</v>
      </c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7"/>
      <c r="O100" s="115">
        <f>'ANEXO I - MEMORIA DE CALCULO'!F191</f>
        <v>0</v>
      </c>
      <c r="P100" s="115">
        <f>'ANEXO I - MEMORIA DE CALCULO'!G191</f>
        <v>0</v>
      </c>
      <c r="Q100" s="115">
        <f>'ANEXO I - MEMORIA DE CALCULO'!H191</f>
        <v>0</v>
      </c>
    </row>
    <row r="101" spans="2:17" ht="15" customHeight="1" x14ac:dyDescent="0.25">
      <c r="B101" s="1"/>
      <c r="C101" s="1"/>
      <c r="D101" s="245"/>
      <c r="E101" s="245"/>
      <c r="F101" s="245"/>
      <c r="G101" s="245"/>
      <c r="H101" s="245"/>
      <c r="I101" s="245"/>
      <c r="J101" s="245"/>
      <c r="K101" s="245"/>
      <c r="L101" s="245"/>
      <c r="M101" s="245"/>
      <c r="N101" s="245"/>
      <c r="O101" s="245"/>
      <c r="P101" s="175"/>
      <c r="Q101" s="175"/>
    </row>
    <row r="102" spans="2:17" ht="15" customHeight="1" x14ac:dyDescent="0.25">
      <c r="B102" s="296" t="s">
        <v>69</v>
      </c>
      <c r="C102" s="296"/>
      <c r="D102" s="296"/>
      <c r="E102" s="296"/>
      <c r="F102" s="296"/>
      <c r="G102" s="296"/>
      <c r="H102" s="296"/>
      <c r="I102" s="296"/>
      <c r="J102" s="296"/>
      <c r="K102" s="296"/>
      <c r="L102" s="296"/>
      <c r="M102" s="296"/>
      <c r="N102" s="296"/>
      <c r="O102" s="296"/>
      <c r="P102" s="296"/>
      <c r="Q102" s="64"/>
    </row>
    <row r="103" spans="2:17" ht="15" customHeight="1" x14ac:dyDescent="0.25">
      <c r="B103" s="1"/>
      <c r="C103" s="1"/>
      <c r="P103" s="64"/>
      <c r="Q103" s="64"/>
    </row>
    <row r="104" spans="2:17" ht="15.6" customHeight="1" x14ac:dyDescent="0.25">
      <c r="B104" s="184" t="s">
        <v>70</v>
      </c>
      <c r="C104" s="167" t="s">
        <v>71</v>
      </c>
      <c r="D104" s="168"/>
      <c r="E104" s="168"/>
      <c r="F104" s="168"/>
      <c r="G104" s="168"/>
      <c r="H104" s="168"/>
      <c r="I104" s="168"/>
      <c r="J104" s="168"/>
      <c r="K104" s="168"/>
      <c r="L104" s="168"/>
      <c r="M104" s="169"/>
      <c r="N104" s="182" t="s">
        <v>72</v>
      </c>
      <c r="O104" s="184" t="s">
        <v>73</v>
      </c>
      <c r="P104" s="173" t="s">
        <v>74</v>
      </c>
      <c r="Q104" s="197" t="s">
        <v>75</v>
      </c>
    </row>
    <row r="105" spans="2:17" ht="15.6" customHeight="1" thickBot="1" x14ac:dyDescent="0.3">
      <c r="B105" s="173"/>
      <c r="C105" s="170"/>
      <c r="D105" s="171"/>
      <c r="E105" s="171"/>
      <c r="F105" s="171"/>
      <c r="G105" s="171"/>
      <c r="H105" s="171"/>
      <c r="I105" s="171"/>
      <c r="J105" s="171"/>
      <c r="K105" s="171"/>
      <c r="L105" s="171"/>
      <c r="M105" s="172"/>
      <c r="N105" s="183"/>
      <c r="O105" s="173"/>
      <c r="P105" s="174"/>
      <c r="Q105" s="198"/>
    </row>
    <row r="106" spans="2:17" s="12" customFormat="1" ht="19.5" customHeight="1" thickBot="1" x14ac:dyDescent="0.3">
      <c r="B106" s="14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72"/>
      <c r="O106" s="117">
        <f>B106*N106</f>
        <v>0</v>
      </c>
      <c r="P106" s="14" t="s">
        <v>213</v>
      </c>
      <c r="Q106" s="73" t="s">
        <v>213</v>
      </c>
    </row>
    <row r="107" spans="2:17" s="12" customFormat="1" ht="20.100000000000001" customHeight="1" thickBot="1" x14ac:dyDescent="0.3">
      <c r="B107" s="14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72"/>
      <c r="O107" s="117">
        <f t="shared" ref="O107:O116" si="1">B107*N107</f>
        <v>0</v>
      </c>
      <c r="P107" s="14" t="s">
        <v>213</v>
      </c>
      <c r="Q107" s="73" t="s">
        <v>214</v>
      </c>
    </row>
    <row r="108" spans="2:17" s="12" customFormat="1" ht="23.25" customHeight="1" thickBot="1" x14ac:dyDescent="0.3">
      <c r="B108" s="14"/>
      <c r="C108" s="297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72"/>
      <c r="O108" s="117">
        <f t="shared" si="1"/>
        <v>0</v>
      </c>
      <c r="P108" s="14" t="s">
        <v>213</v>
      </c>
      <c r="Q108" s="73" t="s">
        <v>214</v>
      </c>
    </row>
    <row r="109" spans="2:17" s="12" customFormat="1" ht="20.100000000000001" customHeight="1" thickBot="1" x14ac:dyDescent="0.3">
      <c r="B109" s="14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72"/>
      <c r="O109" s="117">
        <f t="shared" si="1"/>
        <v>0</v>
      </c>
      <c r="P109" s="14" t="s">
        <v>213</v>
      </c>
      <c r="Q109" s="73" t="s">
        <v>214</v>
      </c>
    </row>
    <row r="110" spans="2:17" s="12" customFormat="1" ht="20.100000000000001" customHeight="1" thickBot="1" x14ac:dyDescent="0.3">
      <c r="B110" s="14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72"/>
      <c r="O110" s="117">
        <f t="shared" si="1"/>
        <v>0</v>
      </c>
      <c r="P110" s="14" t="s">
        <v>213</v>
      </c>
      <c r="Q110" s="73" t="s">
        <v>214</v>
      </c>
    </row>
    <row r="111" spans="2:17" s="12" customFormat="1" ht="29.25" customHeight="1" thickBot="1" x14ac:dyDescent="0.3">
      <c r="B111" s="14"/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72"/>
      <c r="O111" s="117">
        <f t="shared" si="1"/>
        <v>0</v>
      </c>
      <c r="P111" s="14" t="s">
        <v>213</v>
      </c>
      <c r="Q111" s="73" t="s">
        <v>214</v>
      </c>
    </row>
    <row r="112" spans="2:17" s="12" customFormat="1" ht="20.100000000000001" customHeight="1" thickBot="1" x14ac:dyDescent="0.3">
      <c r="B112" s="14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72"/>
      <c r="O112" s="117">
        <f t="shared" si="1"/>
        <v>0</v>
      </c>
      <c r="P112" s="14" t="s">
        <v>213</v>
      </c>
      <c r="Q112" s="73" t="s">
        <v>214</v>
      </c>
    </row>
    <row r="113" spans="2:17" s="12" customFormat="1" ht="22.5" customHeight="1" thickBot="1" x14ac:dyDescent="0.3">
      <c r="B113" s="14"/>
      <c r="C113" s="243"/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72"/>
      <c r="O113" s="117">
        <f t="shared" si="1"/>
        <v>0</v>
      </c>
      <c r="P113" s="14" t="s">
        <v>213</v>
      </c>
      <c r="Q113" s="73" t="s">
        <v>214</v>
      </c>
    </row>
    <row r="114" spans="2:17" s="12" customFormat="1" ht="21" customHeight="1" thickBot="1" x14ac:dyDescent="0.3">
      <c r="B114" s="14"/>
      <c r="C114" s="178"/>
      <c r="D114" s="179"/>
      <c r="E114" s="179"/>
      <c r="F114" s="179"/>
      <c r="G114" s="179"/>
      <c r="H114" s="179"/>
      <c r="I114" s="179"/>
      <c r="J114" s="179"/>
      <c r="K114" s="179"/>
      <c r="L114" s="179"/>
      <c r="M114" s="180"/>
      <c r="N114" s="72"/>
      <c r="O114" s="117">
        <f t="shared" si="1"/>
        <v>0</v>
      </c>
      <c r="P114" s="14" t="s">
        <v>213</v>
      </c>
      <c r="Q114" s="73" t="s">
        <v>214</v>
      </c>
    </row>
    <row r="115" spans="2:17" s="12" customFormat="1" ht="20.100000000000001" customHeight="1" thickBot="1" x14ac:dyDescent="0.3">
      <c r="B115" s="14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72"/>
      <c r="O115" s="117">
        <f t="shared" si="1"/>
        <v>0</v>
      </c>
      <c r="P115" s="14" t="s">
        <v>213</v>
      </c>
      <c r="Q115" s="73" t="s">
        <v>214</v>
      </c>
    </row>
    <row r="116" spans="2:17" s="12" customFormat="1" ht="20.100000000000001" customHeight="1" thickBot="1" x14ac:dyDescent="0.3">
      <c r="B116" s="14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72"/>
      <c r="O116" s="117">
        <f t="shared" si="1"/>
        <v>0</v>
      </c>
      <c r="P116" s="14"/>
      <c r="Q116" s="73"/>
    </row>
    <row r="117" spans="2:17" ht="20.100000000000001" customHeight="1" x14ac:dyDescent="0.25">
      <c r="B117" s="139"/>
      <c r="C117" s="185" t="s">
        <v>217</v>
      </c>
      <c r="D117" s="186"/>
      <c r="E117" s="186"/>
      <c r="F117" s="186"/>
      <c r="G117" s="186"/>
      <c r="H117" s="186"/>
      <c r="I117" s="186"/>
      <c r="J117" s="186"/>
      <c r="K117" s="186"/>
      <c r="L117" s="186"/>
      <c r="M117" s="187"/>
      <c r="N117" s="140"/>
      <c r="O117" s="141">
        <f>SUM(O106:O116)</f>
        <v>0</v>
      </c>
      <c r="P117" s="142"/>
      <c r="Q117" s="143"/>
    </row>
    <row r="118" spans="2:17" ht="20.100000000000001" customHeight="1" thickBot="1" x14ac:dyDescent="0.3">
      <c r="B118" s="188" t="s">
        <v>76</v>
      </c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90"/>
    </row>
    <row r="119" spans="2:17" ht="20.100000000000001" customHeight="1" x14ac:dyDescent="0.25">
      <c r="B119" s="161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3"/>
    </row>
    <row r="120" spans="2:17" ht="53.25" customHeight="1" thickBot="1" x14ac:dyDescent="0.3">
      <c r="B120" s="164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6"/>
    </row>
    <row r="121" spans="2:17" ht="15" customHeight="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85"/>
      <c r="O121" s="86"/>
    </row>
    <row r="122" spans="2:17" ht="21" customHeight="1" x14ac:dyDescent="0.25">
      <c r="B122" s="269" t="s">
        <v>153</v>
      </c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  <c r="O122" s="270"/>
      <c r="P122" s="270"/>
      <c r="Q122" s="271"/>
    </row>
    <row r="123" spans="2:17" s="3" customFormat="1" ht="17.649999999999999" customHeight="1" x14ac:dyDescent="0.25">
      <c r="B123" s="206" t="s">
        <v>15</v>
      </c>
      <c r="C123" s="207"/>
      <c r="D123" s="207"/>
      <c r="E123" s="207"/>
      <c r="F123" s="207"/>
      <c r="G123" s="207"/>
      <c r="H123" s="207"/>
      <c r="I123" s="208"/>
      <c r="J123" s="288" t="s">
        <v>16</v>
      </c>
      <c r="K123" s="291" t="s">
        <v>178</v>
      </c>
      <c r="L123" s="288" t="s">
        <v>179</v>
      </c>
      <c r="M123" s="288" t="s">
        <v>58</v>
      </c>
      <c r="N123" s="288" t="s">
        <v>60</v>
      </c>
      <c r="O123" s="293" t="s">
        <v>155</v>
      </c>
      <c r="P123" s="294"/>
      <c r="Q123" s="295"/>
    </row>
    <row r="124" spans="2:17" s="3" customFormat="1" ht="51" customHeight="1" thickBot="1" x14ac:dyDescent="0.3">
      <c r="B124" s="209"/>
      <c r="C124" s="210"/>
      <c r="D124" s="210"/>
      <c r="E124" s="210"/>
      <c r="F124" s="210"/>
      <c r="G124" s="210"/>
      <c r="H124" s="210"/>
      <c r="I124" s="211"/>
      <c r="J124" s="289"/>
      <c r="K124" s="291"/>
      <c r="L124" s="292"/>
      <c r="M124" s="292"/>
      <c r="N124" s="292"/>
      <c r="O124" s="123" t="s">
        <v>54</v>
      </c>
      <c r="P124" s="65" t="s">
        <v>33</v>
      </c>
      <c r="Q124" s="124" t="s">
        <v>31</v>
      </c>
    </row>
    <row r="125" spans="2:17" s="12" customFormat="1" ht="30" customHeight="1" thickBot="1" x14ac:dyDescent="0.3">
      <c r="B125" s="159"/>
      <c r="C125" s="290"/>
      <c r="D125" s="290"/>
      <c r="E125" s="290"/>
      <c r="F125" s="290"/>
      <c r="G125" s="290"/>
      <c r="H125" s="290"/>
      <c r="I125" s="290"/>
      <c r="J125" s="74"/>
      <c r="K125" s="75"/>
      <c r="L125" s="74"/>
      <c r="M125" s="18"/>
      <c r="N125" s="18"/>
      <c r="O125" s="76">
        <v>0</v>
      </c>
      <c r="P125" s="76">
        <f>O125*N125</f>
        <v>0</v>
      </c>
      <c r="Q125" s="76">
        <f>P125*M125</f>
        <v>0</v>
      </c>
    </row>
    <row r="126" spans="2:17" s="12" customFormat="1" ht="30" customHeight="1" thickBot="1" x14ac:dyDescent="0.3">
      <c r="B126" s="159"/>
      <c r="C126" s="159"/>
      <c r="D126" s="159"/>
      <c r="E126" s="159"/>
      <c r="F126" s="159"/>
      <c r="G126" s="159"/>
      <c r="H126" s="159"/>
      <c r="I126" s="159"/>
      <c r="J126" s="77"/>
      <c r="K126" s="75"/>
      <c r="L126" s="74"/>
      <c r="M126" s="18"/>
      <c r="N126" s="18"/>
      <c r="O126" s="76">
        <v>0</v>
      </c>
      <c r="P126" s="76">
        <f t="shared" ref="P126" si="2">O126*N126</f>
        <v>0</v>
      </c>
      <c r="Q126" s="76">
        <f t="shared" ref="Q126" si="3">P126*M126</f>
        <v>0</v>
      </c>
    </row>
    <row r="127" spans="2:17" s="12" customFormat="1" ht="30" customHeight="1" thickBot="1" x14ac:dyDescent="0.3">
      <c r="B127" s="159"/>
      <c r="C127" s="159"/>
      <c r="D127" s="159"/>
      <c r="E127" s="159"/>
      <c r="F127" s="159"/>
      <c r="G127" s="159"/>
      <c r="H127" s="159"/>
      <c r="I127" s="159"/>
      <c r="J127" s="77"/>
      <c r="K127" s="75"/>
      <c r="L127" s="74"/>
      <c r="M127" s="18"/>
      <c r="N127" s="18"/>
      <c r="O127" s="76">
        <v>0</v>
      </c>
      <c r="P127" s="76">
        <f t="shared" ref="P127:P143" si="4">O127*N127</f>
        <v>0</v>
      </c>
      <c r="Q127" s="76">
        <f t="shared" ref="Q127:Q143" si="5">P127*M127</f>
        <v>0</v>
      </c>
    </row>
    <row r="128" spans="2:17" s="12" customFormat="1" ht="30" customHeight="1" thickBot="1" x14ac:dyDescent="0.3">
      <c r="B128" s="159"/>
      <c r="C128" s="159"/>
      <c r="D128" s="159"/>
      <c r="E128" s="159"/>
      <c r="F128" s="159"/>
      <c r="G128" s="159"/>
      <c r="H128" s="159"/>
      <c r="I128" s="159"/>
      <c r="J128" s="77"/>
      <c r="K128" s="75"/>
      <c r="L128" s="74"/>
      <c r="M128" s="18"/>
      <c r="N128" s="18"/>
      <c r="O128" s="76">
        <v>0</v>
      </c>
      <c r="P128" s="76">
        <f t="shared" si="4"/>
        <v>0</v>
      </c>
      <c r="Q128" s="76">
        <f t="shared" si="5"/>
        <v>0</v>
      </c>
    </row>
    <row r="129" spans="2:17" s="12" customFormat="1" ht="30" customHeight="1" thickBot="1" x14ac:dyDescent="0.3">
      <c r="B129" s="159"/>
      <c r="C129" s="159"/>
      <c r="D129" s="159"/>
      <c r="E129" s="159"/>
      <c r="F129" s="159"/>
      <c r="G129" s="159"/>
      <c r="H129" s="159"/>
      <c r="I129" s="159"/>
      <c r="J129" s="77"/>
      <c r="K129" s="75"/>
      <c r="L129" s="74"/>
      <c r="M129" s="18"/>
      <c r="N129" s="18"/>
      <c r="O129" s="76">
        <v>0</v>
      </c>
      <c r="P129" s="76">
        <f t="shared" si="4"/>
        <v>0</v>
      </c>
      <c r="Q129" s="76">
        <f t="shared" si="5"/>
        <v>0</v>
      </c>
    </row>
    <row r="130" spans="2:17" s="12" customFormat="1" ht="30" customHeight="1" thickBot="1" x14ac:dyDescent="0.3">
      <c r="B130" s="159"/>
      <c r="C130" s="159"/>
      <c r="D130" s="159"/>
      <c r="E130" s="159"/>
      <c r="F130" s="159"/>
      <c r="G130" s="159"/>
      <c r="H130" s="159"/>
      <c r="I130" s="159"/>
      <c r="J130" s="77"/>
      <c r="K130" s="75"/>
      <c r="L130" s="74"/>
      <c r="M130" s="18"/>
      <c r="N130" s="18"/>
      <c r="O130" s="76">
        <v>0</v>
      </c>
      <c r="P130" s="76">
        <f t="shared" si="4"/>
        <v>0</v>
      </c>
      <c r="Q130" s="76">
        <f t="shared" si="5"/>
        <v>0</v>
      </c>
    </row>
    <row r="131" spans="2:17" s="12" customFormat="1" ht="30" customHeight="1" thickBot="1" x14ac:dyDescent="0.3">
      <c r="B131" s="159"/>
      <c r="C131" s="159"/>
      <c r="D131" s="159"/>
      <c r="E131" s="159"/>
      <c r="F131" s="159"/>
      <c r="G131" s="159"/>
      <c r="H131" s="159"/>
      <c r="I131" s="159"/>
      <c r="J131" s="77"/>
      <c r="K131" s="75"/>
      <c r="L131" s="74"/>
      <c r="M131" s="18"/>
      <c r="N131" s="18"/>
      <c r="O131" s="76">
        <v>0</v>
      </c>
      <c r="P131" s="76">
        <f t="shared" si="4"/>
        <v>0</v>
      </c>
      <c r="Q131" s="76">
        <f t="shared" si="5"/>
        <v>0</v>
      </c>
    </row>
    <row r="132" spans="2:17" s="12" customFormat="1" ht="30" customHeight="1" thickBot="1" x14ac:dyDescent="0.3">
      <c r="B132" s="159"/>
      <c r="C132" s="159"/>
      <c r="D132" s="159"/>
      <c r="E132" s="159"/>
      <c r="F132" s="159"/>
      <c r="G132" s="159"/>
      <c r="H132" s="159"/>
      <c r="I132" s="159"/>
      <c r="J132" s="77"/>
      <c r="K132" s="75"/>
      <c r="L132" s="74"/>
      <c r="M132" s="18"/>
      <c r="N132" s="18"/>
      <c r="O132" s="76">
        <v>0</v>
      </c>
      <c r="P132" s="76">
        <f t="shared" si="4"/>
        <v>0</v>
      </c>
      <c r="Q132" s="76">
        <f t="shared" si="5"/>
        <v>0</v>
      </c>
    </row>
    <row r="133" spans="2:17" s="12" customFormat="1" ht="30" customHeight="1" thickBot="1" x14ac:dyDescent="0.3">
      <c r="B133" s="159"/>
      <c r="C133" s="159"/>
      <c r="D133" s="159"/>
      <c r="E133" s="159"/>
      <c r="F133" s="159"/>
      <c r="G133" s="159"/>
      <c r="H133" s="159"/>
      <c r="I133" s="159"/>
      <c r="J133" s="77"/>
      <c r="K133" s="75"/>
      <c r="L133" s="74"/>
      <c r="M133" s="18"/>
      <c r="N133" s="18"/>
      <c r="O133" s="76">
        <v>0</v>
      </c>
      <c r="P133" s="76">
        <f t="shared" si="4"/>
        <v>0</v>
      </c>
      <c r="Q133" s="76">
        <f t="shared" si="5"/>
        <v>0</v>
      </c>
    </row>
    <row r="134" spans="2:17" s="12" customFormat="1" ht="30" customHeight="1" thickBot="1" x14ac:dyDescent="0.3">
      <c r="B134" s="159"/>
      <c r="C134" s="159"/>
      <c r="D134" s="159"/>
      <c r="E134" s="159"/>
      <c r="F134" s="159"/>
      <c r="G134" s="159"/>
      <c r="H134" s="159"/>
      <c r="I134" s="159"/>
      <c r="J134" s="77"/>
      <c r="K134" s="75"/>
      <c r="L134" s="74"/>
      <c r="M134" s="18"/>
      <c r="N134" s="18"/>
      <c r="O134" s="76">
        <v>0</v>
      </c>
      <c r="P134" s="76">
        <f t="shared" si="4"/>
        <v>0</v>
      </c>
      <c r="Q134" s="76">
        <f t="shared" si="5"/>
        <v>0</v>
      </c>
    </row>
    <row r="135" spans="2:17" s="12" customFormat="1" ht="30" customHeight="1" thickBot="1" x14ac:dyDescent="0.3">
      <c r="B135" s="159"/>
      <c r="C135" s="159"/>
      <c r="D135" s="159"/>
      <c r="E135" s="159"/>
      <c r="F135" s="159"/>
      <c r="G135" s="159"/>
      <c r="H135" s="159"/>
      <c r="I135" s="159"/>
      <c r="J135" s="77"/>
      <c r="K135" s="75"/>
      <c r="L135" s="74"/>
      <c r="M135" s="18"/>
      <c r="N135" s="18"/>
      <c r="O135" s="76">
        <v>0</v>
      </c>
      <c r="P135" s="76">
        <f t="shared" si="4"/>
        <v>0</v>
      </c>
      <c r="Q135" s="76">
        <f t="shared" si="5"/>
        <v>0</v>
      </c>
    </row>
    <row r="136" spans="2:17" s="12" customFormat="1" ht="30" customHeight="1" thickBot="1" x14ac:dyDescent="0.3">
      <c r="B136" s="159"/>
      <c r="C136" s="159"/>
      <c r="D136" s="159"/>
      <c r="E136" s="159"/>
      <c r="F136" s="159"/>
      <c r="G136" s="159"/>
      <c r="H136" s="159"/>
      <c r="I136" s="159"/>
      <c r="J136" s="77"/>
      <c r="K136" s="75"/>
      <c r="L136" s="74"/>
      <c r="M136" s="18"/>
      <c r="N136" s="18"/>
      <c r="O136" s="76">
        <v>0</v>
      </c>
      <c r="P136" s="76">
        <f t="shared" si="4"/>
        <v>0</v>
      </c>
      <c r="Q136" s="76">
        <f t="shared" si="5"/>
        <v>0</v>
      </c>
    </row>
    <row r="137" spans="2:17" s="12" customFormat="1" ht="30" customHeight="1" thickBot="1" x14ac:dyDescent="0.3">
      <c r="B137" s="159"/>
      <c r="C137" s="159"/>
      <c r="D137" s="159"/>
      <c r="E137" s="159"/>
      <c r="F137" s="159"/>
      <c r="G137" s="159"/>
      <c r="H137" s="159"/>
      <c r="I137" s="159"/>
      <c r="J137" s="77"/>
      <c r="K137" s="75"/>
      <c r="L137" s="74"/>
      <c r="M137" s="18"/>
      <c r="N137" s="18"/>
      <c r="O137" s="76">
        <v>0</v>
      </c>
      <c r="P137" s="76">
        <f t="shared" si="4"/>
        <v>0</v>
      </c>
      <c r="Q137" s="76">
        <f t="shared" si="5"/>
        <v>0</v>
      </c>
    </row>
    <row r="138" spans="2:17" s="12" customFormat="1" ht="30" customHeight="1" thickBot="1" x14ac:dyDescent="0.3">
      <c r="B138" s="159"/>
      <c r="C138" s="159"/>
      <c r="D138" s="159"/>
      <c r="E138" s="159"/>
      <c r="F138" s="159"/>
      <c r="G138" s="159"/>
      <c r="H138" s="159"/>
      <c r="I138" s="159"/>
      <c r="J138" s="77"/>
      <c r="K138" s="75"/>
      <c r="L138" s="74"/>
      <c r="M138" s="18"/>
      <c r="N138" s="18"/>
      <c r="O138" s="76">
        <v>0</v>
      </c>
      <c r="P138" s="76">
        <f t="shared" si="4"/>
        <v>0</v>
      </c>
      <c r="Q138" s="76">
        <f t="shared" si="5"/>
        <v>0</v>
      </c>
    </row>
    <row r="139" spans="2:17" s="12" customFormat="1" ht="30" customHeight="1" thickBot="1" x14ac:dyDescent="0.3">
      <c r="B139" s="159"/>
      <c r="C139" s="159"/>
      <c r="D139" s="159"/>
      <c r="E139" s="159"/>
      <c r="F139" s="159"/>
      <c r="G139" s="159"/>
      <c r="H139" s="159"/>
      <c r="I139" s="159"/>
      <c r="J139" s="77"/>
      <c r="K139" s="75"/>
      <c r="L139" s="74"/>
      <c r="M139" s="18"/>
      <c r="N139" s="18"/>
      <c r="O139" s="76">
        <v>0</v>
      </c>
      <c r="P139" s="76">
        <f t="shared" si="4"/>
        <v>0</v>
      </c>
      <c r="Q139" s="76">
        <f t="shared" si="5"/>
        <v>0</v>
      </c>
    </row>
    <row r="140" spans="2:17" s="12" customFormat="1" ht="30" customHeight="1" thickBot="1" x14ac:dyDescent="0.3">
      <c r="B140" s="159"/>
      <c r="C140" s="159"/>
      <c r="D140" s="159"/>
      <c r="E140" s="159"/>
      <c r="F140" s="159"/>
      <c r="G140" s="159"/>
      <c r="H140" s="159"/>
      <c r="I140" s="159"/>
      <c r="J140" s="77"/>
      <c r="K140" s="75"/>
      <c r="L140" s="74"/>
      <c r="M140" s="18"/>
      <c r="N140" s="18"/>
      <c r="O140" s="76">
        <v>0</v>
      </c>
      <c r="P140" s="76">
        <f t="shared" si="4"/>
        <v>0</v>
      </c>
      <c r="Q140" s="76">
        <f t="shared" si="5"/>
        <v>0</v>
      </c>
    </row>
    <row r="141" spans="2:17" s="12" customFormat="1" ht="30" customHeight="1" thickBot="1" x14ac:dyDescent="0.3">
      <c r="B141" s="159"/>
      <c r="C141" s="159"/>
      <c r="D141" s="159"/>
      <c r="E141" s="159"/>
      <c r="F141" s="159"/>
      <c r="G141" s="159"/>
      <c r="H141" s="159"/>
      <c r="I141" s="159"/>
      <c r="J141" s="77"/>
      <c r="K141" s="75"/>
      <c r="L141" s="74"/>
      <c r="M141" s="18"/>
      <c r="N141" s="18"/>
      <c r="O141" s="76">
        <v>0</v>
      </c>
      <c r="P141" s="76">
        <f t="shared" si="4"/>
        <v>0</v>
      </c>
      <c r="Q141" s="76">
        <f t="shared" si="5"/>
        <v>0</v>
      </c>
    </row>
    <row r="142" spans="2:17" s="12" customFormat="1" ht="30" customHeight="1" thickBot="1" x14ac:dyDescent="0.3">
      <c r="B142" s="159"/>
      <c r="C142" s="159"/>
      <c r="D142" s="159"/>
      <c r="E142" s="159"/>
      <c r="F142" s="159"/>
      <c r="G142" s="159"/>
      <c r="H142" s="159"/>
      <c r="I142" s="159"/>
      <c r="J142" s="77"/>
      <c r="K142" s="75"/>
      <c r="L142" s="74"/>
      <c r="M142" s="18"/>
      <c r="N142" s="18"/>
      <c r="O142" s="76">
        <v>0</v>
      </c>
      <c r="P142" s="76">
        <f t="shared" si="4"/>
        <v>0</v>
      </c>
      <c r="Q142" s="76">
        <f t="shared" si="5"/>
        <v>0</v>
      </c>
    </row>
    <row r="143" spans="2:17" s="12" customFormat="1" ht="30" customHeight="1" thickBot="1" x14ac:dyDescent="0.3">
      <c r="B143" s="159"/>
      <c r="C143" s="159"/>
      <c r="D143" s="159"/>
      <c r="E143" s="159"/>
      <c r="F143" s="159"/>
      <c r="G143" s="159"/>
      <c r="H143" s="159"/>
      <c r="I143" s="159"/>
      <c r="J143" s="77"/>
      <c r="K143" s="75"/>
      <c r="L143" s="74"/>
      <c r="M143" s="18"/>
      <c r="N143" s="18"/>
      <c r="O143" s="76">
        <v>0</v>
      </c>
      <c r="P143" s="76">
        <f t="shared" si="4"/>
        <v>0</v>
      </c>
      <c r="Q143" s="76">
        <f t="shared" si="5"/>
        <v>0</v>
      </c>
    </row>
    <row r="144" spans="2:17" s="12" customFormat="1" ht="30" customHeight="1" thickBot="1" x14ac:dyDescent="0.3">
      <c r="B144" s="159"/>
      <c r="C144" s="159"/>
      <c r="D144" s="159"/>
      <c r="E144" s="159"/>
      <c r="F144" s="159"/>
      <c r="G144" s="159"/>
      <c r="H144" s="159"/>
      <c r="I144" s="159"/>
      <c r="J144" s="77"/>
      <c r="K144" s="75"/>
      <c r="L144" s="74"/>
      <c r="M144" s="18"/>
      <c r="N144" s="18"/>
      <c r="O144" s="76">
        <v>0</v>
      </c>
      <c r="P144" s="76">
        <f t="shared" ref="P144" si="6">O144*N144</f>
        <v>0</v>
      </c>
      <c r="Q144" s="76">
        <f t="shared" ref="Q144" si="7">P144*M144</f>
        <v>0</v>
      </c>
    </row>
    <row r="145" spans="2:17" ht="30" customHeight="1" x14ac:dyDescent="0.25">
      <c r="B145" s="285" t="s">
        <v>53</v>
      </c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7"/>
      <c r="Q145" s="149">
        <f>SUM(Q125:Q144)</f>
        <v>0</v>
      </c>
    </row>
    <row r="148" spans="2:17" s="12" customFormat="1" x14ac:dyDescent="0.25">
      <c r="B148" s="203" t="s">
        <v>154</v>
      </c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5"/>
    </row>
    <row r="149" spans="2:17" s="13" customFormat="1" x14ac:dyDescent="0.25">
      <c r="B149" s="206" t="s">
        <v>125</v>
      </c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8"/>
      <c r="N149" s="212" t="s">
        <v>17</v>
      </c>
      <c r="O149" s="213"/>
      <c r="P149" s="213"/>
      <c r="Q149" s="214"/>
    </row>
    <row r="150" spans="2:17" s="13" customFormat="1" ht="24.75" thickBot="1" x14ac:dyDescent="0.3">
      <c r="B150" s="209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1"/>
      <c r="N150" s="65" t="s">
        <v>126</v>
      </c>
      <c r="O150" s="65" t="s">
        <v>127</v>
      </c>
      <c r="P150" s="65" t="s">
        <v>128</v>
      </c>
      <c r="Q150" s="65" t="s">
        <v>31</v>
      </c>
    </row>
    <row r="151" spans="2:17" s="12" customFormat="1" ht="20.100000000000001" customHeight="1" thickBot="1" x14ac:dyDescent="0.3">
      <c r="B151" s="160"/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8"/>
      <c r="O151" s="125"/>
      <c r="P151" s="19"/>
      <c r="Q151" s="20">
        <f>O151*P151</f>
        <v>0</v>
      </c>
    </row>
    <row r="152" spans="2:17" s="12" customFormat="1" ht="20.100000000000001" customHeight="1" thickBot="1" x14ac:dyDescent="0.3">
      <c r="B152" s="215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7"/>
      <c r="N152" s="18"/>
      <c r="O152" s="125"/>
      <c r="P152" s="19"/>
      <c r="Q152" s="20">
        <f>O152*P152</f>
        <v>0</v>
      </c>
    </row>
    <row r="153" spans="2:17" s="12" customFormat="1" ht="20.100000000000001" customHeight="1" thickBot="1" x14ac:dyDescent="0.3">
      <c r="B153" s="160"/>
      <c r="C153" s="16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8"/>
      <c r="O153" s="125"/>
      <c r="P153" s="19"/>
      <c r="Q153" s="21">
        <f>O153*P153</f>
        <v>0</v>
      </c>
    </row>
    <row r="154" spans="2:17" s="12" customFormat="1" ht="20.100000000000001" customHeight="1" thickBot="1" x14ac:dyDescent="0.3">
      <c r="B154" s="160"/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8"/>
      <c r="O154" s="125"/>
      <c r="P154" s="19"/>
      <c r="Q154" s="21">
        <f>O154*P154</f>
        <v>0</v>
      </c>
    </row>
    <row r="155" spans="2:17" s="12" customFormat="1" ht="20.100000000000001" customHeight="1" x14ac:dyDescent="0.25">
      <c r="B155" s="218" t="s">
        <v>97</v>
      </c>
      <c r="C155" s="219"/>
      <c r="D155" s="219"/>
      <c r="E155" s="219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  <c r="P155" s="220"/>
      <c r="Q155" s="68">
        <f>SUM(Q151:Q154)</f>
        <v>0</v>
      </c>
    </row>
    <row r="156" spans="2:17" s="12" customFormat="1" ht="20.100000000000001" customHeight="1" x14ac:dyDescent="0.25">
      <c r="B156" s="200" t="s">
        <v>98</v>
      </c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2"/>
      <c r="Q156" s="69">
        <f>Q155*86%</f>
        <v>0</v>
      </c>
    </row>
    <row r="157" spans="2:17" s="12" customFormat="1" ht="20.100000000000001" customHeight="1" x14ac:dyDescent="0.25">
      <c r="B157" s="200" t="s">
        <v>122</v>
      </c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2"/>
      <c r="Q157" s="70">
        <f>Q155+Q156</f>
        <v>0</v>
      </c>
    </row>
    <row r="159" spans="2:17" s="12" customFormat="1" x14ac:dyDescent="0.25">
      <c r="B159" s="203" t="s">
        <v>164</v>
      </c>
      <c r="C159" s="204"/>
      <c r="D159" s="204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5"/>
    </row>
    <row r="160" spans="2:17" s="13" customFormat="1" x14ac:dyDescent="0.25">
      <c r="B160" s="206" t="s">
        <v>183</v>
      </c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8"/>
      <c r="O160" s="212" t="s">
        <v>17</v>
      </c>
      <c r="P160" s="213"/>
      <c r="Q160" s="214"/>
    </row>
    <row r="161" spans="2:17" s="13" customFormat="1" ht="30" customHeight="1" thickBot="1" x14ac:dyDescent="0.3">
      <c r="B161" s="209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1"/>
      <c r="O161" s="65" t="s">
        <v>123</v>
      </c>
      <c r="P161" s="65" t="s">
        <v>124</v>
      </c>
      <c r="Q161" s="71" t="s">
        <v>31</v>
      </c>
    </row>
    <row r="162" spans="2:17" s="12" customFormat="1" ht="20.100000000000001" customHeight="1" thickBot="1" x14ac:dyDescent="0.3"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15"/>
      <c r="P162" s="16"/>
      <c r="Q162" s="17">
        <f>O162*P162</f>
        <v>0</v>
      </c>
    </row>
    <row r="163" spans="2:17" s="12" customFormat="1" ht="20.100000000000001" customHeight="1" thickBot="1" x14ac:dyDescent="0.3"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  <c r="L163" s="221"/>
      <c r="M163" s="221"/>
      <c r="N163" s="221"/>
      <c r="O163" s="15"/>
      <c r="P163" s="16"/>
      <c r="Q163" s="17">
        <f>O163*P163</f>
        <v>0</v>
      </c>
    </row>
    <row r="164" spans="2:17" s="12" customFormat="1" ht="20.100000000000001" customHeight="1" thickBot="1" x14ac:dyDescent="0.3"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15"/>
      <c r="P164" s="16"/>
      <c r="Q164" s="17">
        <f>O164*P164</f>
        <v>0</v>
      </c>
    </row>
    <row r="165" spans="2:17" s="12" customFormat="1" ht="20.100000000000001" customHeight="1" x14ac:dyDescent="0.25">
      <c r="B165" s="218" t="s">
        <v>97</v>
      </c>
      <c r="C165" s="219"/>
      <c r="D165" s="219"/>
      <c r="E165" s="219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20"/>
      <c r="Q165" s="66">
        <f>SUM(Q162:Q164)</f>
        <v>0</v>
      </c>
    </row>
    <row r="166" spans="2:17" s="12" customFormat="1" ht="20.100000000000001" customHeight="1" x14ac:dyDescent="0.25">
      <c r="B166" s="200" t="s">
        <v>121</v>
      </c>
      <c r="C166" s="201"/>
      <c r="D166" s="201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2"/>
      <c r="Q166" s="66">
        <f>Q165*20%</f>
        <v>0</v>
      </c>
    </row>
    <row r="167" spans="2:17" s="12" customFormat="1" ht="20.100000000000001" customHeight="1" x14ac:dyDescent="0.25">
      <c r="B167" s="200" t="s">
        <v>122</v>
      </c>
      <c r="C167" s="201"/>
      <c r="D167" s="201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2"/>
      <c r="Q167" s="67">
        <f>Q165+Q166</f>
        <v>0</v>
      </c>
    </row>
    <row r="168" spans="2:17" ht="15" customHeight="1" x14ac:dyDescent="0.25"/>
    <row r="169" spans="2:17" x14ac:dyDescent="0.25">
      <c r="B169" s="272" t="s">
        <v>156</v>
      </c>
      <c r="C169" s="273"/>
      <c r="D169" s="273"/>
      <c r="E169" s="273"/>
      <c r="F169" s="273"/>
      <c r="G169" s="273"/>
      <c r="H169" s="273"/>
      <c r="I169" s="273"/>
      <c r="J169" s="273"/>
      <c r="K169" s="273"/>
      <c r="L169" s="273"/>
      <c r="M169" s="273"/>
      <c r="N169" s="273"/>
      <c r="O169" s="273"/>
      <c r="P169" s="273"/>
      <c r="Q169" s="274"/>
    </row>
    <row r="170" spans="2:17" x14ac:dyDescent="0.25">
      <c r="B170" s="275"/>
      <c r="C170" s="276"/>
      <c r="D170" s="276"/>
      <c r="E170" s="276"/>
      <c r="F170" s="276"/>
      <c r="G170" s="276"/>
      <c r="H170" s="276"/>
      <c r="I170" s="276"/>
      <c r="J170" s="276"/>
      <c r="K170" s="276"/>
      <c r="L170" s="276"/>
      <c r="M170" s="276"/>
      <c r="N170" s="276"/>
      <c r="O170" s="276"/>
      <c r="P170" s="276"/>
      <c r="Q170" s="277"/>
    </row>
    <row r="171" spans="2:17" x14ac:dyDescent="0.25">
      <c r="B171" s="280" t="s">
        <v>191</v>
      </c>
      <c r="C171" s="281"/>
      <c r="D171" s="281"/>
      <c r="E171" s="281"/>
      <c r="F171" s="281"/>
      <c r="G171" s="281"/>
      <c r="H171" s="281"/>
      <c r="I171" s="281"/>
      <c r="J171" s="281"/>
      <c r="K171" s="281"/>
      <c r="L171" s="281"/>
      <c r="M171" s="281"/>
      <c r="N171" s="281"/>
      <c r="O171" s="281"/>
      <c r="P171" s="281"/>
      <c r="Q171" s="250"/>
    </row>
    <row r="172" spans="2:17" x14ac:dyDescent="0.25">
      <c r="B172" s="282"/>
      <c r="C172" s="283"/>
      <c r="D172" s="283"/>
      <c r="E172" s="283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4"/>
    </row>
    <row r="173" spans="2:17" x14ac:dyDescent="0.25">
      <c r="B173" s="282"/>
      <c r="C173" s="283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4"/>
    </row>
    <row r="174" spans="2:17" x14ac:dyDescent="0.25">
      <c r="B174" s="87" t="s">
        <v>28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88"/>
      <c r="P174" s="12"/>
      <c r="Q174" s="89"/>
    </row>
    <row r="175" spans="2:17" x14ac:dyDescent="0.25">
      <c r="B175" s="90" t="s">
        <v>18</v>
      </c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12"/>
      <c r="O175" s="88"/>
      <c r="P175" s="12"/>
      <c r="Q175" s="89"/>
    </row>
    <row r="176" spans="2:17" x14ac:dyDescent="0.25">
      <c r="B176" s="266"/>
      <c r="C176" s="267"/>
      <c r="D176" s="267"/>
      <c r="E176" s="267"/>
      <c r="F176" s="267"/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8"/>
    </row>
    <row r="177" spans="2:17" ht="15" customHeight="1" x14ac:dyDescent="0.25"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3"/>
      <c r="P177" s="92"/>
      <c r="Q177" s="92"/>
    </row>
    <row r="178" spans="2:17" x14ac:dyDescent="0.25">
      <c r="B178" s="280" t="s">
        <v>191</v>
      </c>
      <c r="C178" s="281"/>
      <c r="D178" s="281"/>
      <c r="E178" s="281"/>
      <c r="F178" s="281"/>
      <c r="G178" s="281"/>
      <c r="H178" s="281"/>
      <c r="I178" s="281"/>
      <c r="J178" s="281"/>
      <c r="K178" s="281"/>
      <c r="L178" s="281"/>
      <c r="M178" s="281"/>
      <c r="N178" s="281"/>
      <c r="O178" s="281"/>
      <c r="P178" s="281"/>
      <c r="Q178" s="250"/>
    </row>
    <row r="179" spans="2:17" x14ac:dyDescent="0.25">
      <c r="B179" s="282"/>
      <c r="C179" s="283"/>
      <c r="D179" s="283"/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4"/>
    </row>
    <row r="180" spans="2:17" x14ac:dyDescent="0.25">
      <c r="B180" s="282"/>
      <c r="C180" s="283"/>
      <c r="D180" s="283"/>
      <c r="E180" s="283"/>
      <c r="F180" s="283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4"/>
    </row>
    <row r="181" spans="2:17" x14ac:dyDescent="0.25">
      <c r="B181" s="87" t="s">
        <v>28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88"/>
      <c r="P181" s="12"/>
      <c r="Q181" s="89"/>
    </row>
    <row r="182" spans="2:17" x14ac:dyDescent="0.25">
      <c r="B182" s="278" t="s">
        <v>192</v>
      </c>
      <c r="C182" s="279"/>
      <c r="D182" s="279"/>
      <c r="E182" s="279"/>
      <c r="F182" s="279"/>
      <c r="G182" s="279"/>
      <c r="H182" s="279"/>
      <c r="I182" s="279"/>
      <c r="J182" s="279"/>
      <c r="K182" s="91"/>
      <c r="L182" s="91"/>
      <c r="M182" s="91"/>
      <c r="N182" s="12"/>
      <c r="O182" s="88"/>
      <c r="P182" s="12"/>
      <c r="Q182" s="89"/>
    </row>
    <row r="183" spans="2:17" x14ac:dyDescent="0.25">
      <c r="B183" s="266"/>
      <c r="C183" s="267"/>
      <c r="D183" s="267"/>
      <c r="E183" s="267"/>
      <c r="F183" s="267"/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8"/>
    </row>
    <row r="184" spans="2:17" ht="15" customHeight="1" x14ac:dyDescent="0.25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88"/>
      <c r="P184" s="12"/>
      <c r="Q184" s="12"/>
    </row>
    <row r="185" spans="2:17" x14ac:dyDescent="0.25">
      <c r="B185" s="280" t="s">
        <v>191</v>
      </c>
      <c r="C185" s="281"/>
      <c r="D185" s="281"/>
      <c r="E185" s="281"/>
      <c r="F185" s="281"/>
      <c r="G185" s="281"/>
      <c r="H185" s="281"/>
      <c r="I185" s="281"/>
      <c r="J185" s="281"/>
      <c r="K185" s="281"/>
      <c r="L185" s="281"/>
      <c r="M185" s="281"/>
      <c r="N185" s="281"/>
      <c r="O185" s="281"/>
      <c r="P185" s="281"/>
      <c r="Q185" s="250"/>
    </row>
    <row r="186" spans="2:17" x14ac:dyDescent="0.25">
      <c r="B186" s="282"/>
      <c r="C186" s="283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4"/>
    </row>
    <row r="187" spans="2:17" x14ac:dyDescent="0.25">
      <c r="B187" s="282"/>
      <c r="C187" s="283"/>
      <c r="D187" s="283"/>
      <c r="E187" s="283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4"/>
    </row>
    <row r="188" spans="2:17" x14ac:dyDescent="0.25">
      <c r="B188" s="87" t="s">
        <v>28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88"/>
      <c r="P188" s="12"/>
      <c r="Q188" s="89"/>
    </row>
    <row r="189" spans="2:17" x14ac:dyDescent="0.25">
      <c r="B189" s="278" t="s">
        <v>193</v>
      </c>
      <c r="C189" s="279"/>
      <c r="D189" s="279"/>
      <c r="E189" s="279"/>
      <c r="F189" s="279"/>
      <c r="G189" s="279"/>
      <c r="H189" s="279"/>
      <c r="I189" s="279"/>
      <c r="J189" s="279"/>
      <c r="K189" s="91"/>
      <c r="L189" s="91"/>
      <c r="M189" s="91"/>
      <c r="N189" s="12"/>
      <c r="O189" s="88"/>
      <c r="P189" s="12"/>
      <c r="Q189" s="89"/>
    </row>
    <row r="190" spans="2:17" x14ac:dyDescent="0.25">
      <c r="B190" s="266"/>
      <c r="C190" s="267"/>
      <c r="D190" s="267"/>
      <c r="E190" s="267"/>
      <c r="F190" s="267"/>
      <c r="G190" s="267"/>
      <c r="H190" s="267"/>
      <c r="I190" s="267"/>
      <c r="J190" s="267"/>
      <c r="K190" s="267"/>
      <c r="L190" s="267"/>
      <c r="M190" s="267"/>
      <c r="N190" s="267"/>
      <c r="O190" s="267"/>
      <c r="P190" s="267"/>
      <c r="Q190" s="268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7"/>
      <c r="P191" s="6"/>
      <c r="Q191" s="6"/>
    </row>
  </sheetData>
  <sheetProtection algorithmName="SHA-512" hashValue="dH/JBHiS8Nl+RAJJYBW4OY1MmGeJK5qkIFiRmfVop9bl/5iWXvsWEXDUh7KeOeOzZ7dxAxOYVy0CYnvvB0e9Eg==" saltValue="dNK/uoxXXdxmtag06NDoWA==" spinCount="100000" sheet="1" formatCells="0" formatColumns="0" formatRows="0" insertColumns="0" insertRows="0" deleteColumns="0" deleteRows="0" selectLockedCells="1"/>
  <mergeCells count="207">
    <mergeCell ref="B5:Q5"/>
    <mergeCell ref="B6:Q6"/>
    <mergeCell ref="B9:Q9"/>
    <mergeCell ref="B31:K31"/>
    <mergeCell ref="L31:Q31"/>
    <mergeCell ref="B29:Q29"/>
    <mergeCell ref="B28:Q28"/>
    <mergeCell ref="N32:Q32"/>
    <mergeCell ref="B58:L58"/>
    <mergeCell ref="N58:O58"/>
    <mergeCell ref="J14:J15"/>
    <mergeCell ref="N14:N15"/>
    <mergeCell ref="Q14:Q15"/>
    <mergeCell ref="B14:I15"/>
    <mergeCell ref="K14:M15"/>
    <mergeCell ref="O14:P15"/>
    <mergeCell ref="O39:Q39"/>
    <mergeCell ref="K39:N39"/>
    <mergeCell ref="B39:J39"/>
    <mergeCell ref="B17:I17"/>
    <mergeCell ref="B24:Q24"/>
    <mergeCell ref="B20:Q20"/>
    <mergeCell ref="B21:Q22"/>
    <mergeCell ref="B23:K23"/>
    <mergeCell ref="L23:Q23"/>
    <mergeCell ref="B25:K25"/>
    <mergeCell ref="L25:Q25"/>
    <mergeCell ref="B26:K26"/>
    <mergeCell ref="L26:Q26"/>
    <mergeCell ref="B27:K27"/>
    <mergeCell ref="L27:Q27"/>
    <mergeCell ref="B63:O63"/>
    <mergeCell ref="P63:Q63"/>
    <mergeCell ref="B61:L61"/>
    <mergeCell ref="N61:O61"/>
    <mergeCell ref="P61:Q61"/>
    <mergeCell ref="B62:L62"/>
    <mergeCell ref="N62:O62"/>
    <mergeCell ref="P62:Q62"/>
    <mergeCell ref="B59:L59"/>
    <mergeCell ref="N59:O59"/>
    <mergeCell ref="P59:Q59"/>
    <mergeCell ref="B60:L60"/>
    <mergeCell ref="P48:P49"/>
    <mergeCell ref="Q48:Q49"/>
    <mergeCell ref="N33:O33"/>
    <mergeCell ref="N60:O60"/>
    <mergeCell ref="P60:Q60"/>
    <mergeCell ref="B54:Q54"/>
    <mergeCell ref="B57:L57"/>
    <mergeCell ref="B50:D50"/>
    <mergeCell ref="E50:F50"/>
    <mergeCell ref="G50:O50"/>
    <mergeCell ref="B65:Q65"/>
    <mergeCell ref="B66:C66"/>
    <mergeCell ref="D66:M66"/>
    <mergeCell ref="N66:O66"/>
    <mergeCell ref="P66:Q66"/>
    <mergeCell ref="B53:D53"/>
    <mergeCell ref="E53:F53"/>
    <mergeCell ref="G53:O53"/>
    <mergeCell ref="B100:N100"/>
    <mergeCell ref="B102:P102"/>
    <mergeCell ref="C108:M108"/>
    <mergeCell ref="C109:M109"/>
    <mergeCell ref="C110:M110"/>
    <mergeCell ref="C111:M111"/>
    <mergeCell ref="C112:M112"/>
    <mergeCell ref="C113:M113"/>
    <mergeCell ref="B67:C67"/>
    <mergeCell ref="B86:N86"/>
    <mergeCell ref="B87:N87"/>
    <mergeCell ref="B88:N88"/>
    <mergeCell ref="B83:N83"/>
    <mergeCell ref="B84:N84"/>
    <mergeCell ref="B77:Q77"/>
    <mergeCell ref="P71:Q71"/>
    <mergeCell ref="B72:O72"/>
    <mergeCell ref="P72:Q72"/>
    <mergeCell ref="B89:N89"/>
    <mergeCell ref="B190:Q190"/>
    <mergeCell ref="B122:Q122"/>
    <mergeCell ref="B169:Q170"/>
    <mergeCell ref="B182:J182"/>
    <mergeCell ref="B171:Q173"/>
    <mergeCell ref="B176:Q176"/>
    <mergeCell ref="B178:Q180"/>
    <mergeCell ref="B189:J189"/>
    <mergeCell ref="B145:P145"/>
    <mergeCell ref="J123:J124"/>
    <mergeCell ref="B185:Q187"/>
    <mergeCell ref="B183:Q183"/>
    <mergeCell ref="B165:P165"/>
    <mergeCell ref="B144:I144"/>
    <mergeCell ref="B123:I124"/>
    <mergeCell ref="B125:I125"/>
    <mergeCell ref="B127:I127"/>
    <mergeCell ref="B126:I126"/>
    <mergeCell ref="K123:K124"/>
    <mergeCell ref="L123:L124"/>
    <mergeCell ref="M123:M124"/>
    <mergeCell ref="N123:N124"/>
    <mergeCell ref="O123:Q123"/>
    <mergeCell ref="B135:I135"/>
    <mergeCell ref="P37:Q37"/>
    <mergeCell ref="D101:O101"/>
    <mergeCell ref="B30:K30"/>
    <mergeCell ref="B32:M32"/>
    <mergeCell ref="P33:Q33"/>
    <mergeCell ref="N34:O34"/>
    <mergeCell ref="P34:Q34"/>
    <mergeCell ref="N35:Q35"/>
    <mergeCell ref="N36:O36"/>
    <mergeCell ref="P36:Q36"/>
    <mergeCell ref="N37:O37"/>
    <mergeCell ref="B94:N94"/>
    <mergeCell ref="B81:N81"/>
    <mergeCell ref="N71:O71"/>
    <mergeCell ref="B85:N85"/>
    <mergeCell ref="B68:O68"/>
    <mergeCell ref="P68:Q68"/>
    <mergeCell ref="B70:Q70"/>
    <mergeCell ref="B82:N82"/>
    <mergeCell ref="E48:F49"/>
    <mergeCell ref="G48:O49"/>
    <mergeCell ref="B40:J43"/>
    <mergeCell ref="K40:N43"/>
    <mergeCell ref="B91:N91"/>
    <mergeCell ref="B19:Q19"/>
    <mergeCell ref="B33:M37"/>
    <mergeCell ref="B46:Q47"/>
    <mergeCell ref="B48:D49"/>
    <mergeCell ref="B71:C71"/>
    <mergeCell ref="D71:M71"/>
    <mergeCell ref="D67:M67"/>
    <mergeCell ref="N67:O67"/>
    <mergeCell ref="B93:N93"/>
    <mergeCell ref="B51:D51"/>
    <mergeCell ref="E51:F51"/>
    <mergeCell ref="G51:O51"/>
    <mergeCell ref="B52:D52"/>
    <mergeCell ref="P58:Q58"/>
    <mergeCell ref="E52:F52"/>
    <mergeCell ref="G52:O52"/>
    <mergeCell ref="B74:O75"/>
    <mergeCell ref="P74:Q75"/>
    <mergeCell ref="P67:Q67"/>
    <mergeCell ref="B79:N79"/>
    <mergeCell ref="B80:N80"/>
    <mergeCell ref="O40:Q43"/>
    <mergeCell ref="M57:Q57"/>
    <mergeCell ref="L30:Q30"/>
    <mergeCell ref="B166:P166"/>
    <mergeCell ref="B167:P167"/>
    <mergeCell ref="B148:Q148"/>
    <mergeCell ref="B149:M150"/>
    <mergeCell ref="N149:Q149"/>
    <mergeCell ref="B151:M151"/>
    <mergeCell ref="B152:M152"/>
    <mergeCell ref="B154:M154"/>
    <mergeCell ref="B155:P155"/>
    <mergeCell ref="B156:P156"/>
    <mergeCell ref="B157:P157"/>
    <mergeCell ref="B159:Q159"/>
    <mergeCell ref="B160:N161"/>
    <mergeCell ref="O160:Q160"/>
    <mergeCell ref="B162:N162"/>
    <mergeCell ref="B163:N163"/>
    <mergeCell ref="B164:N164"/>
    <mergeCell ref="B119:Q120"/>
    <mergeCell ref="C104:M105"/>
    <mergeCell ref="P104:P105"/>
    <mergeCell ref="P101:Q101"/>
    <mergeCell ref="B90:N90"/>
    <mergeCell ref="C114:M114"/>
    <mergeCell ref="C115:M115"/>
    <mergeCell ref="B128:I128"/>
    <mergeCell ref="B129:I129"/>
    <mergeCell ref="N104:N105"/>
    <mergeCell ref="O104:O105"/>
    <mergeCell ref="C117:M117"/>
    <mergeCell ref="B118:Q118"/>
    <mergeCell ref="B104:B105"/>
    <mergeCell ref="C106:M106"/>
    <mergeCell ref="C107:M107"/>
    <mergeCell ref="B95:Q95"/>
    <mergeCell ref="B96:M96"/>
    <mergeCell ref="B92:N92"/>
    <mergeCell ref="Q104:Q105"/>
    <mergeCell ref="C116:M116"/>
    <mergeCell ref="B97:M97"/>
    <mergeCell ref="B98:Q98"/>
    <mergeCell ref="B99:M99"/>
    <mergeCell ref="B140:I140"/>
    <mergeCell ref="B141:I141"/>
    <mergeCell ref="B142:I142"/>
    <mergeCell ref="B143:I143"/>
    <mergeCell ref="B153:M153"/>
    <mergeCell ref="B130:I130"/>
    <mergeCell ref="B131:I131"/>
    <mergeCell ref="B132:I132"/>
    <mergeCell ref="B133:I133"/>
    <mergeCell ref="B134:I134"/>
    <mergeCell ref="B136:I136"/>
    <mergeCell ref="B137:I137"/>
    <mergeCell ref="B138:I138"/>
    <mergeCell ref="B139:I139"/>
  </mergeCells>
  <phoneticPr fontId="43" type="noConversion"/>
  <conditionalFormatting sqref="B40:J43">
    <cfRule type="expression" dxfId="25" priority="27">
      <formula>$B$40&lt;&gt;$P$59</formula>
    </cfRule>
  </conditionalFormatting>
  <conditionalFormatting sqref="P59">
    <cfRule type="expression" dxfId="23" priority="11">
      <formula>$P$59&lt;&gt;$B$40</formula>
    </cfRule>
  </conditionalFormatting>
  <conditionalFormatting sqref="Q167">
    <cfRule type="expression" dxfId="12" priority="23">
      <formula>$Q$234+$Q$254&lt;&gt;#REF!</formula>
    </cfRule>
  </conditionalFormatting>
  <printOptions horizontalCentered="1"/>
  <pageMargins left="0.51181102362204722" right="7.874015748031496E-2" top="0.59055118110236227" bottom="0.39370078740157483" header="0.31496062992125984" footer="0.11811023622047245"/>
  <pageSetup paperSize="9" scale="70" orientation="portrait" verticalDpi="300" r:id="rId1"/>
  <headerFooter>
    <oddHeader xml:space="preserve">&amp;C                                                        &amp;R
</oddHeader>
    <oddFooter>&amp;L¹ Coordenador do Projeto fará a propositura, o acompanhamento das atividades e atingimento das metas, o relatório técnico semestral e fará também parte da prestação de contas.</oddFooter>
  </headerFooter>
  <rowBreaks count="1" manualBreakCount="1">
    <brk id="44" min="1" max="16" man="1"/>
  </rowBreaks>
  <ignoredErrors>
    <ignoredError sqref="P60:P62 P144:Q144 Q154 Q162:Q164 P126:Q127 Q151:Q152 Q12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D559A7F5-B120-499D-AFAC-6EB1CB342B45}">
            <xm:f>$O$117&lt;&gt;'ANEXO I - MEMORIA DE CALCULO'!$H$161+'ANEXO I - MEMORIA DE CALCULO'!$H$168</xm:f>
            <x14:dxf>
              <fill>
                <patternFill>
                  <bgColor theme="5" tint="0.79998168889431442"/>
                </patternFill>
              </fill>
            </x14:dxf>
          </x14:cfRule>
          <xm:sqref>O117</xm:sqref>
        </x14:conditionalFormatting>
        <x14:conditionalFormatting xmlns:xm="http://schemas.microsoft.com/office/excel/2006/main">
          <x14:cfRule type="expression" priority="14" id="{7AAAEC5E-B2E1-427F-8EDE-2A43637A1BC5}">
            <xm:f>$P$63&lt;&gt;'ANEXO I - MEMORIA DE CALCULO'!$H$191</xm:f>
            <x14:dxf>
              <fill>
                <patternFill>
                  <bgColor theme="5" tint="0.79998168889431442"/>
                </patternFill>
              </fill>
            </x14:dxf>
          </x14:cfRule>
          <xm:sqref>P63:Q63</xm:sqref>
        </x14:conditionalFormatting>
        <x14:conditionalFormatting xmlns:xm="http://schemas.microsoft.com/office/excel/2006/main">
          <x14:cfRule type="expression" priority="10" id="{8C690533-9207-4614-B2E1-1C5DAA24129F}">
            <xm:f>$P$66&lt;&gt;'ANEXO I - MEMORIA DE CALCULO'!$H$178</xm:f>
            <x14:dxf>
              <fill>
                <patternFill>
                  <bgColor theme="5" tint="0.79998168889431442"/>
                </patternFill>
              </fill>
            </x14:dxf>
          </x14:cfRule>
          <xm:sqref>P66:Q66</xm:sqref>
        </x14:conditionalFormatting>
        <x14:conditionalFormatting xmlns:xm="http://schemas.microsoft.com/office/excel/2006/main">
          <x14:cfRule type="expression" priority="9" id="{F8B9F17F-9DCD-4F2F-92AF-B8804A7911C6}">
            <xm:f>$P$67&lt;&gt;'ANEXO I - MEMORIA DE CALCULO'!$H$179</xm:f>
            <x14:dxf>
              <fill>
                <patternFill>
                  <bgColor theme="5" tint="0.79998168889431442"/>
                </patternFill>
              </fill>
            </x14:dxf>
          </x14:cfRule>
          <xm:sqref>P67:Q67</xm:sqref>
        </x14:conditionalFormatting>
        <x14:conditionalFormatting xmlns:xm="http://schemas.microsoft.com/office/excel/2006/main">
          <x14:cfRule type="expression" priority="13" id="{E270A779-4600-4334-8DE3-6871EA22BFAF}">
            <xm:f>$P$68&lt;&gt;'ANEXO I - MEMORIA DE CALCULO'!$H$180</xm:f>
            <x14:dxf>
              <fill>
                <patternFill>
                  <bgColor theme="5" tint="0.79998168889431442"/>
                </patternFill>
              </fill>
            </x14:dxf>
          </x14:cfRule>
          <xm:sqref>P68:Q68</xm:sqref>
        </x14:conditionalFormatting>
        <x14:conditionalFormatting xmlns:xm="http://schemas.microsoft.com/office/excel/2006/main">
          <x14:cfRule type="expression" priority="8" id="{43453FFF-2762-4AF6-99C6-7EC80BCC9489}">
            <xm:f>$P$71&lt;&gt;'ANEXO I - MEMORIA DE CALCULO'!$H$185</xm:f>
            <x14:dxf>
              <fill>
                <patternFill>
                  <bgColor theme="5" tint="0.79998168889431442"/>
                </patternFill>
              </fill>
            </x14:dxf>
          </x14:cfRule>
          <xm:sqref>P71:Q71</xm:sqref>
        </x14:conditionalFormatting>
        <x14:conditionalFormatting xmlns:xm="http://schemas.microsoft.com/office/excel/2006/main">
          <x14:cfRule type="expression" priority="7" id="{E00458A4-DA62-4118-B3DF-B12F80BF0B6A}">
            <xm:f>$P$72&lt;&gt;'ANEXO I - MEMORIA DE CALCULO'!$H$186</xm:f>
            <x14:dxf>
              <fill>
                <patternFill>
                  <bgColor theme="5" tint="0.79998168889431442"/>
                </patternFill>
              </fill>
            </x14:dxf>
          </x14:cfRule>
          <xm:sqref>P72:Q72</xm:sqref>
        </x14:conditionalFormatting>
        <x14:conditionalFormatting xmlns:xm="http://schemas.microsoft.com/office/excel/2006/main">
          <x14:cfRule type="expression" priority="6" id="{85B61F04-C0C1-43B2-9AD8-0D1609F59C18}">
            <xm:f>$P$74&lt;&gt;'ANEXO I - MEMORIA DE CALCULO'!$H$173</xm:f>
            <x14:dxf>
              <fill>
                <patternFill>
                  <bgColor theme="5" tint="0.79998168889431442"/>
                </patternFill>
              </fill>
            </x14:dxf>
          </x14:cfRule>
          <xm:sqref>P74:Q75</xm:sqref>
        </x14:conditionalFormatting>
        <x14:conditionalFormatting xmlns:xm="http://schemas.microsoft.com/office/excel/2006/main">
          <x14:cfRule type="expression" priority="4" id="{F6F9858C-7A34-41DC-92C1-48B61461DD32}">
            <xm:f>$Q$145&lt;&gt;'ANEXO I - MEMORIA DE CALCULO'!$H$94+'ANEXO I - MEMORIA DE CALCULO'!$H$111+'ANEXO I - MEMORIA DE CALCULO'!$H$118+'ANEXO I - MEMORIA DE CALCULO'!$H$126</xm:f>
            <x14:dxf>
              <fill>
                <patternFill>
                  <bgColor theme="5" tint="0.79998168889431442"/>
                </patternFill>
              </fill>
            </x14:dxf>
          </x14:cfRule>
          <xm:sqref>Q145</xm:sqref>
        </x14:conditionalFormatting>
        <x14:conditionalFormatting xmlns:xm="http://schemas.microsoft.com/office/excel/2006/main">
          <x14:cfRule type="expression" priority="2" id="{4D37F87B-EDB6-4847-A51D-FA732096B3AB}">
            <xm:f>$Q$157&lt;&gt;'ANEXO I - MEMORIA DE CALCULO'!$H$23</xm:f>
            <x14:dxf>
              <fill>
                <patternFill>
                  <bgColor theme="5" tint="0.79998168889431442"/>
                </patternFill>
              </fill>
            </x14:dxf>
          </x14:cfRule>
          <xm:sqref>Q157</xm:sqref>
        </x14:conditionalFormatting>
        <x14:conditionalFormatting xmlns:xm="http://schemas.microsoft.com/office/excel/2006/main">
          <x14:cfRule type="expression" priority="3" id="{578A0A0E-B48E-4B5A-860A-761D6673BAFA}">
            <xm:f>#REF!+$Q$167&lt;&gt;'ANEXO I - MEMORIA DE CALCULO'!$H$87</xm:f>
            <x14:dxf>
              <fill>
                <patternFill>
                  <bgColor theme="5" tint="0.79998168889431442"/>
                </patternFill>
              </fill>
            </x14:dxf>
          </x14:cfRule>
          <xm:sqref>Q167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996600"/>
  </sheetPr>
  <dimension ref="A1:AD196"/>
  <sheetViews>
    <sheetView showGridLines="0" topLeftCell="A157" zoomScale="130" zoomScaleNormal="130" zoomScaleSheetLayoutView="100" workbookViewId="0">
      <selection activeCell="J160" sqref="J160"/>
    </sheetView>
  </sheetViews>
  <sheetFormatPr defaultColWidth="8.7109375" defaultRowHeight="15" x14ac:dyDescent="0.25"/>
  <cols>
    <col min="1" max="1" width="7.7109375" style="12" customWidth="1"/>
    <col min="2" max="2" width="9.28515625" style="2" customWidth="1"/>
    <col min="3" max="3" width="19.140625" style="2" customWidth="1"/>
    <col min="4" max="4" width="8.140625" style="2" customWidth="1"/>
    <col min="5" max="5" width="12.7109375" style="2" customWidth="1"/>
    <col min="6" max="9" width="14.7109375" style="2" customWidth="1"/>
    <col min="10" max="10" width="7.7109375" style="37" customWidth="1"/>
    <col min="11" max="11" width="8.7109375" style="38" customWidth="1"/>
    <col min="12" max="12" width="8.7109375" style="39"/>
    <col min="13" max="13" width="9" style="39" bestFit="1" customWidth="1"/>
    <col min="14" max="15" width="8.7109375" style="39"/>
    <col min="16" max="16" width="8.7109375" style="40"/>
    <col min="17" max="30" width="8.7109375" style="12"/>
    <col min="31" max="16384" width="8.7109375" style="2"/>
  </cols>
  <sheetData>
    <row r="1" spans="2:14" s="12" customFormat="1" x14ac:dyDescent="0.25">
      <c r="B1" s="2"/>
      <c r="C1" s="2"/>
      <c r="D1" s="2"/>
      <c r="E1" s="2"/>
      <c r="F1" s="2"/>
      <c r="G1" s="2"/>
      <c r="H1" s="2"/>
      <c r="I1" s="2"/>
      <c r="J1" s="88"/>
      <c r="L1" s="403"/>
      <c r="M1" s="403"/>
      <c r="N1" s="403"/>
    </row>
    <row r="2" spans="2:14" s="12" customFormat="1" x14ac:dyDescent="0.25">
      <c r="B2" s="2"/>
      <c r="C2" s="2"/>
      <c r="D2" s="2"/>
      <c r="E2" s="2"/>
      <c r="F2" s="2"/>
      <c r="G2" s="2"/>
      <c r="H2" s="2"/>
      <c r="I2" s="2"/>
      <c r="L2" s="403"/>
      <c r="M2" s="403"/>
      <c r="N2" s="403"/>
    </row>
    <row r="3" spans="2:14" s="12" customFormat="1" x14ac:dyDescent="0.25">
      <c r="B3" s="2"/>
      <c r="C3" s="2"/>
      <c r="D3" s="2"/>
      <c r="E3" s="2"/>
      <c r="F3" s="2"/>
      <c r="G3" s="2"/>
      <c r="H3" s="2"/>
      <c r="I3" s="2"/>
      <c r="L3" s="22"/>
      <c r="M3" s="22"/>
      <c r="N3" s="22"/>
    </row>
    <row r="4" spans="2:14" s="12" customFormat="1" x14ac:dyDescent="0.25">
      <c r="B4" s="2"/>
      <c r="C4" s="2"/>
      <c r="D4" s="2"/>
      <c r="E4" s="2"/>
      <c r="F4" s="2"/>
      <c r="G4" s="2"/>
      <c r="H4" s="2"/>
      <c r="I4" s="2"/>
      <c r="L4" s="22"/>
      <c r="M4" s="22"/>
      <c r="N4" s="22"/>
    </row>
    <row r="5" spans="2:14" s="12" customFormat="1" x14ac:dyDescent="0.25">
      <c r="B5" s="2"/>
      <c r="C5" s="2"/>
      <c r="D5" s="2"/>
      <c r="E5" s="2"/>
      <c r="F5" s="2"/>
      <c r="G5" s="2"/>
      <c r="H5" s="2"/>
      <c r="I5" s="2"/>
      <c r="L5" s="403"/>
      <c r="M5" s="403"/>
      <c r="N5" s="403"/>
    </row>
    <row r="6" spans="2:14" s="12" customFormat="1" x14ac:dyDescent="0.25">
      <c r="B6" s="2"/>
      <c r="C6" s="2"/>
      <c r="D6" s="2"/>
      <c r="E6" s="2"/>
      <c r="F6" s="2"/>
      <c r="G6" s="2"/>
      <c r="H6" s="2"/>
      <c r="I6" s="2"/>
      <c r="L6" s="403"/>
      <c r="M6" s="403"/>
      <c r="N6" s="403"/>
    </row>
    <row r="7" spans="2:14" s="12" customFormat="1" ht="15" customHeight="1" x14ac:dyDescent="0.25">
      <c r="B7" s="34"/>
      <c r="C7" s="34"/>
      <c r="D7" s="34"/>
      <c r="E7" s="2"/>
      <c r="F7" s="2"/>
      <c r="G7" s="2"/>
      <c r="H7" s="2"/>
      <c r="I7" s="2"/>
      <c r="L7" s="403"/>
      <c r="M7" s="403"/>
      <c r="N7" s="403"/>
    </row>
    <row r="8" spans="2:14" s="12" customFormat="1" ht="15" customHeight="1" x14ac:dyDescent="0.25">
      <c r="B8" s="327" t="s">
        <v>129</v>
      </c>
      <c r="C8" s="327"/>
      <c r="D8" s="327"/>
      <c r="E8" s="327"/>
      <c r="F8" s="327"/>
      <c r="G8" s="327"/>
      <c r="H8" s="327"/>
      <c r="I8" s="327"/>
      <c r="J8" s="150"/>
      <c r="L8" s="404"/>
      <c r="M8" s="404"/>
      <c r="N8" s="404"/>
    </row>
    <row r="9" spans="2:14" s="12" customFormat="1" ht="15.75" customHeight="1" x14ac:dyDescent="0.25">
      <c r="B9" s="327" t="s">
        <v>165</v>
      </c>
      <c r="C9" s="327"/>
      <c r="D9" s="327"/>
      <c r="E9" s="327"/>
      <c r="F9" s="327"/>
      <c r="G9" s="327"/>
      <c r="H9" s="327"/>
      <c r="I9" s="327"/>
      <c r="J9" s="150"/>
    </row>
    <row r="10" spans="2:14" ht="15.75" customHeight="1" thickBot="1" x14ac:dyDescent="0.3">
      <c r="B10" s="5"/>
      <c r="C10" s="5"/>
      <c r="D10" s="5"/>
      <c r="E10" s="5"/>
      <c r="F10" s="5"/>
      <c r="G10" s="5"/>
      <c r="H10" s="5"/>
      <c r="I10" s="5"/>
    </row>
    <row r="11" spans="2:14" ht="12.6" customHeight="1" x14ac:dyDescent="0.25">
      <c r="B11" s="411" t="s">
        <v>27</v>
      </c>
      <c r="C11" s="412"/>
      <c r="D11" s="412"/>
      <c r="E11" s="412"/>
      <c r="F11" s="412"/>
      <c r="G11" s="412"/>
      <c r="H11" s="412"/>
      <c r="I11" s="413"/>
    </row>
    <row r="12" spans="2:14" ht="12.6" customHeight="1" x14ac:dyDescent="0.25">
      <c r="B12" s="414"/>
      <c r="C12" s="415"/>
      <c r="D12" s="415"/>
      <c r="E12" s="415"/>
      <c r="F12" s="415"/>
      <c r="G12" s="415"/>
      <c r="H12" s="415"/>
      <c r="I12" s="416"/>
    </row>
    <row r="13" spans="2:14" ht="33" customHeight="1" thickBot="1" x14ac:dyDescent="0.3">
      <c r="B13" s="417"/>
      <c r="C13" s="418"/>
      <c r="D13" s="418"/>
      <c r="E13" s="418"/>
      <c r="F13" s="418"/>
      <c r="G13" s="418"/>
      <c r="H13" s="418"/>
      <c r="I13" s="419"/>
    </row>
    <row r="14" spans="2:14" ht="26.25" customHeight="1" thickBot="1" x14ac:dyDescent="0.3">
      <c r="B14" s="423" t="s">
        <v>19</v>
      </c>
      <c r="C14" s="424"/>
      <c r="D14" s="424"/>
      <c r="E14" s="424"/>
      <c r="F14" s="424"/>
      <c r="G14" s="424"/>
      <c r="H14" s="424"/>
      <c r="I14" s="425"/>
    </row>
    <row r="15" spans="2:14" ht="30" customHeight="1" x14ac:dyDescent="0.25">
      <c r="B15" s="409" t="s">
        <v>10</v>
      </c>
      <c r="C15" s="410"/>
      <c r="D15" s="410"/>
      <c r="E15" s="410"/>
      <c r="F15" s="10" t="s">
        <v>62</v>
      </c>
      <c r="G15" s="10" t="s">
        <v>63</v>
      </c>
      <c r="H15" s="10" t="s">
        <v>64</v>
      </c>
      <c r="I15" s="23" t="s">
        <v>141</v>
      </c>
    </row>
    <row r="16" spans="2:14" ht="24.95" customHeight="1" thickBot="1" x14ac:dyDescent="0.3">
      <c r="B16" s="420" t="s">
        <v>130</v>
      </c>
      <c r="C16" s="421"/>
      <c r="D16" s="421"/>
      <c r="E16" s="421"/>
      <c r="F16" s="421"/>
      <c r="G16" s="421"/>
      <c r="H16" s="421"/>
      <c r="I16" s="422"/>
    </row>
    <row r="17" spans="2:16" s="12" customFormat="1" ht="23.1" customHeight="1" thickBot="1" x14ac:dyDescent="0.3">
      <c r="B17" s="398"/>
      <c r="C17" s="399"/>
      <c r="D17" s="399"/>
      <c r="E17" s="399"/>
      <c r="F17" s="99"/>
      <c r="G17" s="99">
        <v>0</v>
      </c>
      <c r="H17" s="100">
        <f>F17+G17</f>
        <v>0</v>
      </c>
      <c r="I17" s="50" t="str">
        <f t="shared" ref="I17:I23" si="0">_xlfn.IFS(H17=F17,"Sem alteração",F17=(G17*-1),"Excluído",AND(G17&lt;&gt;0,F17&lt;&gt;0),"Alterado",AND(G17&gt;0,F17=0),"Incluído")</f>
        <v>Sem alteração</v>
      </c>
      <c r="J17" s="37"/>
      <c r="K17" s="38"/>
      <c r="L17" s="39"/>
      <c r="M17" s="39"/>
      <c r="N17" s="39"/>
      <c r="O17" s="39"/>
      <c r="P17" s="40"/>
    </row>
    <row r="18" spans="2:16" s="12" customFormat="1" ht="23.1" customHeight="1" thickBot="1" x14ac:dyDescent="0.3">
      <c r="B18" s="398"/>
      <c r="C18" s="399"/>
      <c r="D18" s="399"/>
      <c r="E18" s="399"/>
      <c r="F18" s="99"/>
      <c r="G18" s="99">
        <v>0</v>
      </c>
      <c r="H18" s="100">
        <f>F18+G18</f>
        <v>0</v>
      </c>
      <c r="I18" s="50" t="str">
        <f t="shared" si="0"/>
        <v>Sem alteração</v>
      </c>
      <c r="J18" s="37"/>
      <c r="K18" s="38"/>
      <c r="L18" s="39"/>
      <c r="M18" s="39"/>
      <c r="N18" s="39"/>
      <c r="O18" s="39"/>
      <c r="P18" s="40"/>
    </row>
    <row r="19" spans="2:16" s="12" customFormat="1" ht="23.1" customHeight="1" thickBot="1" x14ac:dyDescent="0.3">
      <c r="B19" s="398"/>
      <c r="C19" s="399"/>
      <c r="D19" s="399"/>
      <c r="E19" s="399"/>
      <c r="F19" s="99"/>
      <c r="G19" s="99">
        <v>0</v>
      </c>
      <c r="H19" s="100">
        <f>F19+G19</f>
        <v>0</v>
      </c>
      <c r="I19" s="50" t="str">
        <f>_xlfn.IFS(H19=F19,"Sem alteração",F19=(G19*-1),"Excluído",AND(G19&lt;&gt;0,F19&lt;&gt;0),"Alterado",AND(G19&gt;0,F19=0),"Incluído")</f>
        <v>Sem alteração</v>
      </c>
      <c r="J19" s="37"/>
      <c r="K19" s="38"/>
      <c r="L19" s="39"/>
      <c r="M19" s="39"/>
      <c r="N19" s="39"/>
      <c r="O19" s="39"/>
      <c r="P19" s="40"/>
    </row>
    <row r="20" spans="2:16" s="12" customFormat="1" ht="23.1" customHeight="1" thickBot="1" x14ac:dyDescent="0.3">
      <c r="B20" s="398"/>
      <c r="C20" s="399"/>
      <c r="D20" s="399"/>
      <c r="E20" s="399"/>
      <c r="F20" s="99"/>
      <c r="G20" s="99">
        <v>0</v>
      </c>
      <c r="H20" s="100">
        <f>F20+G20</f>
        <v>0</v>
      </c>
      <c r="I20" s="50" t="str">
        <f>_xlfn.IFS(H20=F20,"Sem alteração",F20=(G20*-1),"Excluído",AND(G20&lt;&gt;0,F20&lt;&gt;0),"Alterado",AND(G20&gt;0,F20=0),"Incluído")</f>
        <v>Sem alteração</v>
      </c>
      <c r="J20" s="37"/>
      <c r="K20" s="38"/>
      <c r="L20" s="39"/>
      <c r="M20" s="39"/>
      <c r="N20" s="39"/>
      <c r="O20" s="39"/>
      <c r="P20" s="40"/>
    </row>
    <row r="21" spans="2:16" ht="23.1" customHeight="1" x14ac:dyDescent="0.25">
      <c r="B21" s="405" t="s">
        <v>97</v>
      </c>
      <c r="C21" s="406"/>
      <c r="D21" s="406"/>
      <c r="E21" s="406"/>
      <c r="F21" s="103">
        <f>SUM(F17:F20)</f>
        <v>0</v>
      </c>
      <c r="G21" s="103">
        <f>SUM(G17:G20)</f>
        <v>0</v>
      </c>
      <c r="H21" s="104">
        <f>SUM(H17:H20)</f>
        <v>0</v>
      </c>
      <c r="I21" s="50" t="str">
        <f t="shared" si="0"/>
        <v>Sem alteração</v>
      </c>
    </row>
    <row r="22" spans="2:16" ht="23.1" customHeight="1" x14ac:dyDescent="0.25">
      <c r="B22" s="407" t="s">
        <v>98</v>
      </c>
      <c r="C22" s="408"/>
      <c r="D22" s="408"/>
      <c r="E22" s="408"/>
      <c r="F22" s="105">
        <f>F21*0.86</f>
        <v>0</v>
      </c>
      <c r="G22" s="105">
        <f>G21*0.86</f>
        <v>0</v>
      </c>
      <c r="H22" s="106">
        <f>H21*0.86</f>
        <v>0</v>
      </c>
      <c r="I22" s="50" t="str">
        <f t="shared" si="0"/>
        <v>Sem alteração</v>
      </c>
    </row>
    <row r="23" spans="2:16" ht="23.1" customHeight="1" x14ac:dyDescent="0.25">
      <c r="B23" s="453" t="s">
        <v>1</v>
      </c>
      <c r="C23" s="454"/>
      <c r="D23" s="454"/>
      <c r="E23" s="455"/>
      <c r="F23" s="107">
        <f>SUM(F21+F22)</f>
        <v>0</v>
      </c>
      <c r="G23" s="107">
        <f>SUM(G21+G22)</f>
        <v>0</v>
      </c>
      <c r="H23" s="107">
        <f>SUM(H21+H22)</f>
        <v>0</v>
      </c>
      <c r="I23" s="81" t="str">
        <f t="shared" si="0"/>
        <v>Sem alteração</v>
      </c>
    </row>
    <row r="24" spans="2:16" ht="15" customHeight="1" x14ac:dyDescent="0.25">
      <c r="B24" s="446"/>
      <c r="C24" s="447"/>
      <c r="D24" s="447"/>
      <c r="E24" s="447"/>
      <c r="F24" s="447"/>
      <c r="G24" s="447"/>
      <c r="H24" s="447"/>
      <c r="I24" s="456"/>
    </row>
    <row r="25" spans="2:16" ht="24.95" customHeight="1" x14ac:dyDescent="0.25">
      <c r="B25" s="394" t="s">
        <v>131</v>
      </c>
      <c r="C25" s="227"/>
      <c r="D25" s="227"/>
      <c r="E25" s="227"/>
      <c r="F25" s="227"/>
      <c r="G25" s="227"/>
      <c r="H25" s="227"/>
      <c r="I25" s="395"/>
    </row>
    <row r="26" spans="2:16" ht="30" customHeight="1" thickBot="1" x14ac:dyDescent="0.3">
      <c r="B26" s="426" t="s">
        <v>10</v>
      </c>
      <c r="C26" s="427"/>
      <c r="D26" s="427"/>
      <c r="E26" s="427"/>
      <c r="F26" s="30" t="s">
        <v>62</v>
      </c>
      <c r="G26" s="30" t="s">
        <v>63</v>
      </c>
      <c r="H26" s="30" t="s">
        <v>64</v>
      </c>
      <c r="I26" s="31" t="s">
        <v>83</v>
      </c>
    </row>
    <row r="27" spans="2:16" s="12" customFormat="1" ht="23.1" customHeight="1" thickBot="1" x14ac:dyDescent="0.3">
      <c r="B27" s="400"/>
      <c r="C27" s="401"/>
      <c r="D27" s="401"/>
      <c r="E27" s="402"/>
      <c r="F27" s="99">
        <v>0</v>
      </c>
      <c r="G27" s="99">
        <v>0</v>
      </c>
      <c r="H27" s="100">
        <f>F27+G27</f>
        <v>0</v>
      </c>
      <c r="I27" s="50" t="str">
        <f t="shared" ref="I27:I29" si="1">_xlfn.IFS(H27=F27,"Sem alteração",F27=(G27*-1),"Excluído",AND(G27&lt;&gt;0,F27&lt;&gt;0),"Alterado",AND(G27&gt;0,F27=0),"Incluído")</f>
        <v>Sem alteração</v>
      </c>
      <c r="J27" s="37"/>
      <c r="K27" s="38"/>
      <c r="L27" s="39"/>
      <c r="M27" s="39"/>
      <c r="N27" s="39"/>
      <c r="O27" s="39"/>
      <c r="P27" s="40"/>
    </row>
    <row r="28" spans="2:16" s="12" customFormat="1" ht="23.1" customHeight="1" thickBot="1" x14ac:dyDescent="0.3">
      <c r="B28" s="400"/>
      <c r="C28" s="401"/>
      <c r="D28" s="401"/>
      <c r="E28" s="402"/>
      <c r="F28" s="99"/>
      <c r="G28" s="99"/>
      <c r="H28" s="100">
        <f>F28+G28</f>
        <v>0</v>
      </c>
      <c r="I28" s="50" t="str">
        <f t="shared" si="1"/>
        <v>Sem alteração</v>
      </c>
      <c r="J28" s="37"/>
      <c r="K28" s="38"/>
      <c r="L28" s="39"/>
      <c r="M28" s="39"/>
      <c r="N28" s="39"/>
      <c r="O28" s="39"/>
      <c r="P28" s="40"/>
    </row>
    <row r="29" spans="2:16" s="12" customFormat="1" ht="23.1" customHeight="1" thickBot="1" x14ac:dyDescent="0.3">
      <c r="B29" s="400"/>
      <c r="C29" s="401"/>
      <c r="D29" s="401"/>
      <c r="E29" s="402"/>
      <c r="F29" s="99"/>
      <c r="G29" s="99"/>
      <c r="H29" s="100">
        <f>F29+G29</f>
        <v>0</v>
      </c>
      <c r="I29" s="50" t="str">
        <f t="shared" si="1"/>
        <v>Sem alteração</v>
      </c>
      <c r="J29" s="37"/>
      <c r="K29" s="38"/>
      <c r="L29" s="39"/>
      <c r="M29" s="39"/>
      <c r="N29" s="39"/>
      <c r="O29" s="39"/>
      <c r="P29" s="40"/>
    </row>
    <row r="30" spans="2:16" ht="23.1" customHeight="1" x14ac:dyDescent="0.25">
      <c r="B30" s="457" t="s">
        <v>2</v>
      </c>
      <c r="C30" s="458"/>
      <c r="D30" s="458"/>
      <c r="E30" s="459"/>
      <c r="F30" s="108">
        <f>SUM(F27:F29)</f>
        <v>0</v>
      </c>
      <c r="G30" s="108">
        <f>SUM(G27:G29)</f>
        <v>0</v>
      </c>
      <c r="H30" s="108">
        <f>SUM(H27:H29)</f>
        <v>0</v>
      </c>
      <c r="I30" s="81" t="str">
        <f>_xlfn.IFS(H30=F30,"Sem alteração",F30=(G30*-1),"Excluído",AND(G30&lt;&gt;0,F30&lt;&gt;0),"Alterado",AND(G30&gt;0,F30=0),"Incluído")</f>
        <v>Sem alteração</v>
      </c>
    </row>
    <row r="31" spans="2:16" ht="15" customHeight="1" x14ac:dyDescent="0.25">
      <c r="B31" s="446"/>
      <c r="C31" s="447"/>
      <c r="D31" s="447"/>
      <c r="E31" s="447"/>
      <c r="F31" s="447"/>
      <c r="G31" s="447"/>
      <c r="H31" s="447"/>
      <c r="I31" s="456"/>
    </row>
    <row r="32" spans="2:16" ht="24.95" customHeight="1" x14ac:dyDescent="0.25">
      <c r="B32" s="394" t="s">
        <v>132</v>
      </c>
      <c r="C32" s="227"/>
      <c r="D32" s="227"/>
      <c r="E32" s="227"/>
      <c r="F32" s="227"/>
      <c r="G32" s="227"/>
      <c r="H32" s="227"/>
      <c r="I32" s="395"/>
    </row>
    <row r="33" spans="1:30" ht="30" customHeight="1" x14ac:dyDescent="0.25">
      <c r="B33" s="409" t="s">
        <v>10</v>
      </c>
      <c r="C33" s="410"/>
      <c r="D33" s="410"/>
      <c r="E33" s="410"/>
      <c r="F33" s="10" t="s">
        <v>62</v>
      </c>
      <c r="G33" s="10" t="s">
        <v>63</v>
      </c>
      <c r="H33" s="10" t="s">
        <v>64</v>
      </c>
      <c r="I33" s="23" t="s">
        <v>83</v>
      </c>
    </row>
    <row r="34" spans="1:30" s="4" customFormat="1" ht="15" customHeight="1" thickBot="1" x14ac:dyDescent="0.3">
      <c r="A34" s="91"/>
      <c r="B34" s="435" t="s">
        <v>49</v>
      </c>
      <c r="C34" s="436"/>
      <c r="D34" s="436"/>
      <c r="E34" s="436"/>
      <c r="F34" s="436"/>
      <c r="G34" s="436"/>
      <c r="H34" s="437"/>
      <c r="I34" s="438"/>
      <c r="J34" s="151"/>
      <c r="K34" s="152"/>
      <c r="L34" s="153"/>
      <c r="M34" s="153"/>
      <c r="N34" s="153"/>
      <c r="O34" s="153"/>
      <c r="P34" s="154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0" s="41" customFormat="1" ht="23.1" customHeight="1" thickBot="1" x14ac:dyDescent="0.3">
      <c r="B35" s="355" t="s">
        <v>77</v>
      </c>
      <c r="C35" s="356"/>
      <c r="D35" s="356"/>
      <c r="E35" s="356"/>
      <c r="F35" s="99"/>
      <c r="G35" s="99">
        <v>0</v>
      </c>
      <c r="H35" s="100">
        <f>F35+G35</f>
        <v>0</v>
      </c>
      <c r="I35" s="50" t="str">
        <f t="shared" ref="I35:I49" si="2">_xlfn.IFS(H35=F35,"Sem alteração",F35=(G35*-1),"Excluído",AND(G35&lt;&gt;0,F35&lt;&gt;0),"Alterado",AND(G35&gt;0,F35=0),"Incluído")</f>
        <v>Sem alteração</v>
      </c>
      <c r="J35" s="42"/>
      <c r="K35" s="43"/>
      <c r="L35" s="44"/>
      <c r="M35" s="44"/>
      <c r="N35" s="44"/>
      <c r="O35" s="44"/>
      <c r="P35" s="45"/>
    </row>
    <row r="36" spans="1:30" s="41" customFormat="1" ht="23.1" customHeight="1" thickBot="1" x14ac:dyDescent="0.3">
      <c r="B36" s="355" t="s">
        <v>184</v>
      </c>
      <c r="C36" s="356"/>
      <c r="D36" s="356"/>
      <c r="E36" s="356"/>
      <c r="F36" s="99"/>
      <c r="G36" s="99">
        <v>0</v>
      </c>
      <c r="H36" s="100">
        <f t="shared" ref="H36:H49" si="3">F36+G36</f>
        <v>0</v>
      </c>
      <c r="I36" s="50" t="str">
        <f t="shared" si="2"/>
        <v>Sem alteração</v>
      </c>
      <c r="J36" s="42"/>
      <c r="K36" s="43"/>
      <c r="L36" s="44"/>
      <c r="M36" s="44"/>
      <c r="N36" s="44"/>
      <c r="O36" s="44"/>
      <c r="P36" s="45"/>
    </row>
    <row r="37" spans="1:30" s="41" customFormat="1" ht="23.1" customHeight="1" thickBot="1" x14ac:dyDescent="0.3">
      <c r="B37" s="355" t="s">
        <v>84</v>
      </c>
      <c r="C37" s="356"/>
      <c r="D37" s="356"/>
      <c r="E37" s="356"/>
      <c r="F37" s="99"/>
      <c r="G37" s="99">
        <v>0</v>
      </c>
      <c r="H37" s="100">
        <f t="shared" si="3"/>
        <v>0</v>
      </c>
      <c r="I37" s="50" t="str">
        <f t="shared" si="2"/>
        <v>Sem alteração</v>
      </c>
      <c r="J37" s="42"/>
      <c r="K37" s="43"/>
      <c r="L37" s="44"/>
      <c r="M37" s="44"/>
      <c r="N37" s="44"/>
      <c r="O37" s="44"/>
      <c r="P37" s="45"/>
    </row>
    <row r="38" spans="1:30" s="41" customFormat="1" ht="23.1" customHeight="1" thickBot="1" x14ac:dyDescent="0.3">
      <c r="B38" s="355" t="s">
        <v>78</v>
      </c>
      <c r="C38" s="356"/>
      <c r="D38" s="356"/>
      <c r="E38" s="356"/>
      <c r="F38" s="99"/>
      <c r="G38" s="99">
        <v>0</v>
      </c>
      <c r="H38" s="100">
        <f t="shared" si="3"/>
        <v>0</v>
      </c>
      <c r="I38" s="50" t="str">
        <f t="shared" si="2"/>
        <v>Sem alteração</v>
      </c>
      <c r="J38" s="42"/>
      <c r="K38" s="43"/>
      <c r="L38" s="44"/>
      <c r="M38" s="44"/>
      <c r="N38" s="44"/>
      <c r="O38" s="44"/>
      <c r="P38" s="45"/>
    </row>
    <row r="39" spans="1:30" s="41" customFormat="1" ht="23.1" customHeight="1" thickBot="1" x14ac:dyDescent="0.3">
      <c r="B39" s="355" t="s">
        <v>79</v>
      </c>
      <c r="C39" s="356"/>
      <c r="D39" s="356"/>
      <c r="E39" s="356"/>
      <c r="F39" s="99"/>
      <c r="G39" s="99">
        <v>0</v>
      </c>
      <c r="H39" s="100">
        <f t="shared" si="3"/>
        <v>0</v>
      </c>
      <c r="I39" s="50" t="str">
        <f t="shared" si="2"/>
        <v>Sem alteração</v>
      </c>
      <c r="J39" s="42"/>
      <c r="K39" s="43"/>
      <c r="L39" s="44"/>
      <c r="M39" s="44"/>
      <c r="N39" s="44"/>
      <c r="O39" s="44"/>
      <c r="P39" s="45"/>
    </row>
    <row r="40" spans="1:30" s="41" customFormat="1" ht="23.1" customHeight="1" thickBot="1" x14ac:dyDescent="0.3">
      <c r="B40" s="355" t="s">
        <v>80</v>
      </c>
      <c r="C40" s="356"/>
      <c r="D40" s="356"/>
      <c r="E40" s="356"/>
      <c r="F40" s="99"/>
      <c r="G40" s="99">
        <v>0</v>
      </c>
      <c r="H40" s="100">
        <f t="shared" si="3"/>
        <v>0</v>
      </c>
      <c r="I40" s="50" t="str">
        <f t="shared" si="2"/>
        <v>Sem alteração</v>
      </c>
      <c r="J40" s="42"/>
      <c r="K40" s="43"/>
      <c r="L40" s="44"/>
      <c r="M40" s="44"/>
      <c r="N40" s="44"/>
      <c r="O40" s="44"/>
      <c r="P40" s="45"/>
    </row>
    <row r="41" spans="1:30" s="41" customFormat="1" ht="56.25" customHeight="1" thickBot="1" x14ac:dyDescent="0.3">
      <c r="B41" s="450" t="s">
        <v>202</v>
      </c>
      <c r="C41" s="451"/>
      <c r="D41" s="451"/>
      <c r="E41" s="451"/>
      <c r="F41" s="99"/>
      <c r="G41" s="99">
        <v>0</v>
      </c>
      <c r="H41" s="100">
        <f t="shared" si="3"/>
        <v>0</v>
      </c>
      <c r="I41" s="50" t="str">
        <f t="shared" si="2"/>
        <v>Sem alteração</v>
      </c>
      <c r="J41" s="42"/>
      <c r="K41" s="43"/>
      <c r="L41" s="44"/>
      <c r="M41" s="44"/>
      <c r="N41" s="44"/>
      <c r="O41" s="44"/>
      <c r="P41" s="45"/>
    </row>
    <row r="42" spans="1:30" s="41" customFormat="1" ht="23.1" customHeight="1" thickBot="1" x14ac:dyDescent="0.3">
      <c r="B42" s="355" t="s">
        <v>81</v>
      </c>
      <c r="C42" s="356"/>
      <c r="D42" s="356"/>
      <c r="E42" s="356"/>
      <c r="F42" s="99"/>
      <c r="G42" s="99">
        <v>0</v>
      </c>
      <c r="H42" s="100">
        <f t="shared" si="3"/>
        <v>0</v>
      </c>
      <c r="I42" s="50" t="str">
        <f t="shared" si="2"/>
        <v>Sem alteração</v>
      </c>
      <c r="J42" s="42"/>
      <c r="K42" s="43"/>
      <c r="L42" s="44"/>
      <c r="M42" s="44"/>
      <c r="N42" s="44"/>
      <c r="O42" s="44"/>
      <c r="P42" s="45"/>
    </row>
    <row r="43" spans="1:30" s="41" customFormat="1" ht="23.1" customHeight="1" thickBot="1" x14ac:dyDescent="0.3">
      <c r="B43" s="355" t="s">
        <v>82</v>
      </c>
      <c r="C43" s="356"/>
      <c r="D43" s="356"/>
      <c r="E43" s="356"/>
      <c r="F43" s="99"/>
      <c r="G43" s="99">
        <v>0</v>
      </c>
      <c r="H43" s="100">
        <f t="shared" si="3"/>
        <v>0</v>
      </c>
      <c r="I43" s="50" t="str">
        <f t="shared" si="2"/>
        <v>Sem alteração</v>
      </c>
      <c r="J43" s="42"/>
      <c r="K43" s="43"/>
      <c r="L43" s="44"/>
      <c r="M43" s="44"/>
      <c r="N43" s="44"/>
      <c r="O43" s="44"/>
      <c r="P43" s="45"/>
    </row>
    <row r="44" spans="1:30" s="41" customFormat="1" ht="23.1" customHeight="1" thickBot="1" x14ac:dyDescent="0.3">
      <c r="B44" s="355" t="s">
        <v>146</v>
      </c>
      <c r="C44" s="356"/>
      <c r="D44" s="356"/>
      <c r="E44" s="356"/>
      <c r="F44" s="99"/>
      <c r="G44" s="99">
        <v>0</v>
      </c>
      <c r="H44" s="100">
        <f t="shared" si="3"/>
        <v>0</v>
      </c>
      <c r="I44" s="50" t="str">
        <f t="shared" si="2"/>
        <v>Sem alteração</v>
      </c>
      <c r="J44" s="42"/>
      <c r="K44" s="43"/>
      <c r="L44" s="44"/>
      <c r="M44" s="44"/>
      <c r="N44" s="44"/>
      <c r="O44" s="44"/>
      <c r="P44" s="45"/>
    </row>
    <row r="45" spans="1:30" s="41" customFormat="1" ht="54" customHeight="1" thickBot="1" x14ac:dyDescent="0.3">
      <c r="B45" s="450" t="s">
        <v>203</v>
      </c>
      <c r="C45" s="452"/>
      <c r="D45" s="452"/>
      <c r="E45" s="452"/>
      <c r="F45" s="99"/>
      <c r="G45" s="99">
        <v>0</v>
      </c>
      <c r="H45" s="100">
        <f t="shared" si="3"/>
        <v>0</v>
      </c>
      <c r="I45" s="50" t="str">
        <f t="shared" ref="I45:I47" si="4">_xlfn.IFS(H45=F45,"Sem alteração",F45=(G45*-1),"Excluído",AND(G45&lt;&gt;0,F45&lt;&gt;0),"Alterado",AND(G45&gt;0,F45=0),"Incluído")</f>
        <v>Sem alteração</v>
      </c>
      <c r="J45" s="42"/>
      <c r="K45" s="43"/>
      <c r="L45" s="44"/>
      <c r="M45" s="44"/>
      <c r="N45" s="44"/>
      <c r="O45" s="44"/>
      <c r="P45" s="45"/>
    </row>
    <row r="46" spans="1:30" s="41" customFormat="1" ht="23.1" customHeight="1" thickBot="1" x14ac:dyDescent="0.3">
      <c r="B46" s="355" t="s">
        <v>204</v>
      </c>
      <c r="C46" s="356"/>
      <c r="D46" s="356"/>
      <c r="E46" s="356"/>
      <c r="F46" s="99"/>
      <c r="G46" s="99">
        <v>0</v>
      </c>
      <c r="H46" s="100">
        <f t="shared" si="3"/>
        <v>0</v>
      </c>
      <c r="I46" s="50" t="str">
        <f t="shared" si="4"/>
        <v>Sem alteração</v>
      </c>
      <c r="J46" s="42"/>
      <c r="K46" s="43"/>
      <c r="L46" s="44"/>
      <c r="M46" s="44"/>
      <c r="N46" s="44"/>
      <c r="O46" s="44"/>
      <c r="P46" s="45"/>
    </row>
    <row r="47" spans="1:30" s="41" customFormat="1" ht="23.1" customHeight="1" thickBot="1" x14ac:dyDescent="0.3">
      <c r="B47" s="355" t="s">
        <v>59</v>
      </c>
      <c r="C47" s="356"/>
      <c r="D47" s="356"/>
      <c r="E47" s="356"/>
      <c r="F47" s="99"/>
      <c r="G47" s="99">
        <v>0</v>
      </c>
      <c r="H47" s="100">
        <f t="shared" si="3"/>
        <v>0</v>
      </c>
      <c r="I47" s="50" t="str">
        <f t="shared" si="4"/>
        <v>Sem alteração</v>
      </c>
      <c r="J47" s="42"/>
      <c r="K47" s="43"/>
      <c r="L47" s="44"/>
      <c r="M47" s="44"/>
      <c r="N47" s="44"/>
      <c r="O47" s="44"/>
      <c r="P47" s="45"/>
    </row>
    <row r="48" spans="1:30" s="12" customFormat="1" ht="23.1" customHeight="1" thickBot="1" x14ac:dyDescent="0.3">
      <c r="B48" s="355" t="s">
        <v>205</v>
      </c>
      <c r="C48" s="356"/>
      <c r="D48" s="356"/>
      <c r="E48" s="356"/>
      <c r="F48" s="99"/>
      <c r="G48" s="99">
        <v>0</v>
      </c>
      <c r="H48" s="100">
        <f>F48+G48</f>
        <v>0</v>
      </c>
      <c r="I48" s="50" t="str">
        <f t="shared" si="2"/>
        <v>Sem alteração</v>
      </c>
      <c r="J48" s="37"/>
      <c r="K48" s="38"/>
      <c r="L48" s="39"/>
      <c r="M48" s="39"/>
      <c r="N48" s="39"/>
      <c r="O48" s="39"/>
      <c r="P48" s="40"/>
    </row>
    <row r="49" spans="2:16" s="12" customFormat="1" ht="27.75" customHeight="1" thickBot="1" x14ac:dyDescent="0.3">
      <c r="B49" s="448" t="s">
        <v>99</v>
      </c>
      <c r="C49" s="449"/>
      <c r="D49" s="449"/>
      <c r="E49" s="449"/>
      <c r="F49" s="99"/>
      <c r="G49" s="99">
        <v>0</v>
      </c>
      <c r="H49" s="109">
        <f t="shared" si="3"/>
        <v>0</v>
      </c>
      <c r="I49" s="50" t="str">
        <f t="shared" si="2"/>
        <v>Sem alteração</v>
      </c>
      <c r="J49" s="37"/>
      <c r="K49" s="38"/>
      <c r="L49" s="39"/>
      <c r="M49" s="39"/>
      <c r="N49" s="39"/>
      <c r="O49" s="39"/>
      <c r="P49" s="40"/>
    </row>
    <row r="50" spans="2:16" ht="23.1" customHeight="1" x14ac:dyDescent="0.25">
      <c r="B50" s="396" t="s">
        <v>11</v>
      </c>
      <c r="C50" s="397"/>
      <c r="D50" s="397"/>
      <c r="E50" s="439"/>
      <c r="F50" s="108">
        <f>SUM(F35:F49)</f>
        <v>0</v>
      </c>
      <c r="G50" s="108">
        <f>SUM(G35:G49)</f>
        <v>0</v>
      </c>
      <c r="H50" s="107">
        <f>SUM(H35:H49)</f>
        <v>0</v>
      </c>
      <c r="I50" s="81" t="str">
        <f>_xlfn.IFS(H50=F50,"Sem alteração",F50=(G50*-1),"Excluído",AND(G50&lt;&gt;0,F50&lt;&gt;0),"Alterado",AND(G50&gt;0,F50=0),"Incluído")</f>
        <v>Sem alteração</v>
      </c>
    </row>
    <row r="51" spans="2:16" ht="15" customHeight="1" x14ac:dyDescent="0.25">
      <c r="B51" s="446"/>
      <c r="C51" s="447"/>
      <c r="D51" s="447"/>
      <c r="E51" s="447"/>
      <c r="F51" s="358"/>
      <c r="G51" s="358"/>
      <c r="H51" s="358"/>
      <c r="I51" s="359"/>
    </row>
    <row r="52" spans="2:16" ht="24.95" customHeight="1" x14ac:dyDescent="0.25">
      <c r="B52" s="394" t="s">
        <v>133</v>
      </c>
      <c r="C52" s="227"/>
      <c r="D52" s="227"/>
      <c r="E52" s="227"/>
      <c r="F52" s="227"/>
      <c r="G52" s="227"/>
      <c r="H52" s="227"/>
      <c r="I52" s="395"/>
    </row>
    <row r="53" spans="2:16" ht="30" customHeight="1" x14ac:dyDescent="0.25">
      <c r="B53" s="409" t="s">
        <v>10</v>
      </c>
      <c r="C53" s="410"/>
      <c r="D53" s="410"/>
      <c r="E53" s="410"/>
      <c r="F53" s="10" t="s">
        <v>62</v>
      </c>
      <c r="G53" s="10" t="s">
        <v>63</v>
      </c>
      <c r="H53" s="10" t="s">
        <v>64</v>
      </c>
      <c r="I53" s="23" t="s">
        <v>83</v>
      </c>
    </row>
    <row r="54" spans="2:16" ht="15" customHeight="1" thickBot="1" x14ac:dyDescent="0.3">
      <c r="B54" s="435" t="s">
        <v>49</v>
      </c>
      <c r="C54" s="436"/>
      <c r="D54" s="436"/>
      <c r="E54" s="436"/>
      <c r="F54" s="436"/>
      <c r="G54" s="436"/>
      <c r="H54" s="437"/>
      <c r="I54" s="438"/>
    </row>
    <row r="55" spans="2:16" s="12" customFormat="1" ht="23.1" customHeight="1" thickBot="1" x14ac:dyDescent="0.3">
      <c r="B55" s="355" t="s">
        <v>88</v>
      </c>
      <c r="C55" s="356"/>
      <c r="D55" s="356"/>
      <c r="E55" s="356"/>
      <c r="F55" s="99"/>
      <c r="G55" s="99">
        <v>0</v>
      </c>
      <c r="H55" s="100">
        <f t="shared" ref="H55:H68" si="5">F55+G55</f>
        <v>0</v>
      </c>
      <c r="I55" s="50" t="str">
        <f t="shared" ref="I55:I68" si="6">_xlfn.IFS(H55=F55,"Sem alteração",F55=(G55*-1),"Excluído",AND(G55&lt;&gt;0,F55&lt;&gt;0),"Alterado",AND(G55&gt;0,F55=0),"Incluído")</f>
        <v>Sem alteração</v>
      </c>
      <c r="J55" s="37"/>
      <c r="K55" s="38"/>
      <c r="L55" s="39"/>
      <c r="M55" s="39"/>
      <c r="N55" s="39"/>
      <c r="O55" s="39"/>
      <c r="P55" s="40"/>
    </row>
    <row r="56" spans="2:16" s="12" customFormat="1" ht="23.1" customHeight="1" thickBot="1" x14ac:dyDescent="0.3">
      <c r="B56" s="355" t="s">
        <v>85</v>
      </c>
      <c r="C56" s="356"/>
      <c r="D56" s="356"/>
      <c r="E56" s="356"/>
      <c r="F56" s="99"/>
      <c r="G56" s="99">
        <v>0</v>
      </c>
      <c r="H56" s="100">
        <f t="shared" si="5"/>
        <v>0</v>
      </c>
      <c r="I56" s="50" t="str">
        <f t="shared" si="6"/>
        <v>Sem alteração</v>
      </c>
      <c r="J56" s="37"/>
      <c r="K56" s="38"/>
      <c r="L56" s="39"/>
      <c r="M56" s="39"/>
      <c r="N56" s="39"/>
      <c r="O56" s="39"/>
      <c r="P56" s="40"/>
    </row>
    <row r="57" spans="2:16" s="12" customFormat="1" ht="23.1" customHeight="1" thickBot="1" x14ac:dyDescent="0.3">
      <c r="B57" s="355" t="s">
        <v>185</v>
      </c>
      <c r="C57" s="356"/>
      <c r="D57" s="356"/>
      <c r="E57" s="356"/>
      <c r="F57" s="99"/>
      <c r="G57" s="99">
        <v>0</v>
      </c>
      <c r="H57" s="100">
        <f t="shared" si="5"/>
        <v>0</v>
      </c>
      <c r="I57" s="50" t="str">
        <f t="shared" si="6"/>
        <v>Sem alteração</v>
      </c>
      <c r="J57" s="37"/>
      <c r="K57" s="38"/>
      <c r="L57" s="39"/>
      <c r="M57" s="39"/>
      <c r="N57" s="39"/>
      <c r="O57" s="39"/>
      <c r="P57" s="40"/>
    </row>
    <row r="58" spans="2:16" s="12" customFormat="1" ht="23.1" customHeight="1" thickBot="1" x14ac:dyDescent="0.3">
      <c r="B58" s="355" t="s">
        <v>89</v>
      </c>
      <c r="C58" s="356"/>
      <c r="D58" s="356"/>
      <c r="E58" s="356"/>
      <c r="F58" s="99"/>
      <c r="G58" s="99">
        <v>0</v>
      </c>
      <c r="H58" s="100">
        <f t="shared" si="5"/>
        <v>0</v>
      </c>
      <c r="I58" s="50" t="str">
        <f t="shared" si="6"/>
        <v>Sem alteração</v>
      </c>
      <c r="J58" s="37"/>
      <c r="K58" s="38"/>
      <c r="L58" s="39"/>
      <c r="M58" s="39"/>
      <c r="N58" s="39"/>
      <c r="O58" s="39"/>
      <c r="P58" s="40"/>
    </row>
    <row r="59" spans="2:16" s="12" customFormat="1" ht="23.1" customHeight="1" thickBot="1" x14ac:dyDescent="0.3">
      <c r="B59" s="355" t="s">
        <v>186</v>
      </c>
      <c r="C59" s="356"/>
      <c r="D59" s="356"/>
      <c r="E59" s="356"/>
      <c r="F59" s="99"/>
      <c r="G59" s="99">
        <v>0</v>
      </c>
      <c r="H59" s="100">
        <f t="shared" si="5"/>
        <v>0</v>
      </c>
      <c r="I59" s="50" t="str">
        <f t="shared" si="6"/>
        <v>Sem alteração</v>
      </c>
      <c r="J59" s="37"/>
      <c r="K59" s="38"/>
      <c r="L59" s="39"/>
      <c r="M59" s="39"/>
      <c r="N59" s="39"/>
      <c r="O59" s="39"/>
      <c r="P59" s="40"/>
    </row>
    <row r="60" spans="2:16" s="12" customFormat="1" ht="23.1" customHeight="1" thickBot="1" x14ac:dyDescent="0.3">
      <c r="B60" s="355" t="s">
        <v>90</v>
      </c>
      <c r="C60" s="356"/>
      <c r="D60" s="356"/>
      <c r="E60" s="356"/>
      <c r="F60" s="99"/>
      <c r="G60" s="99">
        <v>0</v>
      </c>
      <c r="H60" s="100">
        <f t="shared" si="5"/>
        <v>0</v>
      </c>
      <c r="I60" s="50" t="str">
        <f t="shared" si="6"/>
        <v>Sem alteração</v>
      </c>
      <c r="J60" s="37"/>
      <c r="K60" s="38"/>
      <c r="L60" s="39"/>
      <c r="M60" s="39"/>
      <c r="N60" s="39"/>
      <c r="O60" s="39"/>
      <c r="P60" s="40"/>
    </row>
    <row r="61" spans="2:16" s="12" customFormat="1" ht="23.1" customHeight="1" thickBot="1" x14ac:dyDescent="0.3">
      <c r="B61" s="355" t="s">
        <v>91</v>
      </c>
      <c r="C61" s="356"/>
      <c r="D61" s="356"/>
      <c r="E61" s="356"/>
      <c r="F61" s="99"/>
      <c r="G61" s="99">
        <v>0</v>
      </c>
      <c r="H61" s="100">
        <f t="shared" si="5"/>
        <v>0</v>
      </c>
      <c r="I61" s="50" t="str">
        <f t="shared" si="6"/>
        <v>Sem alteração</v>
      </c>
      <c r="J61" s="37"/>
      <c r="K61" s="38"/>
      <c r="L61" s="39"/>
      <c r="M61" s="39"/>
      <c r="N61" s="39"/>
      <c r="O61" s="39"/>
      <c r="P61" s="40"/>
    </row>
    <row r="62" spans="2:16" s="12" customFormat="1" ht="23.1" customHeight="1" thickBot="1" x14ac:dyDescent="0.3">
      <c r="B62" s="355" t="s">
        <v>86</v>
      </c>
      <c r="C62" s="356"/>
      <c r="D62" s="356"/>
      <c r="E62" s="356"/>
      <c r="F62" s="99"/>
      <c r="G62" s="99">
        <v>0</v>
      </c>
      <c r="H62" s="100">
        <f t="shared" si="5"/>
        <v>0</v>
      </c>
      <c r="I62" s="50" t="str">
        <f t="shared" si="6"/>
        <v>Sem alteração</v>
      </c>
      <c r="J62" s="37"/>
      <c r="K62" s="38"/>
      <c r="L62" s="39"/>
      <c r="M62" s="39"/>
      <c r="N62" s="39"/>
      <c r="O62" s="39"/>
      <c r="P62" s="40"/>
    </row>
    <row r="63" spans="2:16" s="12" customFormat="1" ht="23.1" customHeight="1" thickBot="1" x14ac:dyDescent="0.3">
      <c r="B63" s="355" t="s">
        <v>87</v>
      </c>
      <c r="C63" s="356"/>
      <c r="D63" s="356"/>
      <c r="E63" s="356"/>
      <c r="F63" s="99"/>
      <c r="G63" s="99">
        <v>0</v>
      </c>
      <c r="H63" s="100">
        <f t="shared" si="5"/>
        <v>0</v>
      </c>
      <c r="I63" s="50" t="str">
        <f t="shared" si="6"/>
        <v>Sem alteração</v>
      </c>
      <c r="J63" s="37"/>
      <c r="K63" s="38"/>
      <c r="L63" s="39"/>
      <c r="M63" s="39"/>
      <c r="N63" s="39"/>
      <c r="O63" s="39"/>
      <c r="P63" s="40"/>
    </row>
    <row r="64" spans="2:16" s="12" customFormat="1" ht="23.1" customHeight="1" thickBot="1" x14ac:dyDescent="0.3">
      <c r="B64" s="355" t="s">
        <v>92</v>
      </c>
      <c r="C64" s="356"/>
      <c r="D64" s="356"/>
      <c r="E64" s="356"/>
      <c r="F64" s="99"/>
      <c r="G64" s="99">
        <v>0</v>
      </c>
      <c r="H64" s="100">
        <f t="shared" si="5"/>
        <v>0</v>
      </c>
      <c r="I64" s="50" t="str">
        <f t="shared" si="6"/>
        <v>Sem alteração</v>
      </c>
      <c r="J64" s="37"/>
      <c r="K64" s="38"/>
      <c r="L64" s="39"/>
      <c r="M64" s="39"/>
      <c r="N64" s="39"/>
      <c r="O64" s="39"/>
      <c r="P64" s="40"/>
    </row>
    <row r="65" spans="2:16" s="12" customFormat="1" ht="23.1" customHeight="1" thickBot="1" x14ac:dyDescent="0.3">
      <c r="B65" s="355" t="s">
        <v>93</v>
      </c>
      <c r="C65" s="356"/>
      <c r="D65" s="356"/>
      <c r="E65" s="356"/>
      <c r="F65" s="99"/>
      <c r="G65" s="99">
        <v>0</v>
      </c>
      <c r="H65" s="100">
        <f t="shared" si="5"/>
        <v>0</v>
      </c>
      <c r="I65" s="50" t="str">
        <f t="shared" si="6"/>
        <v>Sem alteração</v>
      </c>
      <c r="J65" s="37"/>
      <c r="K65" s="38"/>
      <c r="L65" s="39"/>
      <c r="M65" s="39"/>
      <c r="N65" s="39"/>
      <c r="O65" s="39"/>
      <c r="P65" s="40"/>
    </row>
    <row r="66" spans="2:16" s="12" customFormat="1" ht="23.1" customHeight="1" thickBot="1" x14ac:dyDescent="0.3">
      <c r="B66" s="355" t="s">
        <v>94</v>
      </c>
      <c r="C66" s="356"/>
      <c r="D66" s="356"/>
      <c r="E66" s="356"/>
      <c r="F66" s="99"/>
      <c r="G66" s="99">
        <v>0</v>
      </c>
      <c r="H66" s="100">
        <f t="shared" si="5"/>
        <v>0</v>
      </c>
      <c r="I66" s="50" t="str">
        <f t="shared" si="6"/>
        <v>Sem alteração</v>
      </c>
      <c r="J66" s="37"/>
      <c r="K66" s="38"/>
      <c r="L66" s="39"/>
      <c r="M66" s="39"/>
      <c r="N66" s="39"/>
      <c r="O66" s="39"/>
      <c r="P66" s="40"/>
    </row>
    <row r="67" spans="2:16" s="12" customFormat="1" ht="23.1" customHeight="1" thickBot="1" x14ac:dyDescent="0.3">
      <c r="B67" s="355" t="s">
        <v>187</v>
      </c>
      <c r="C67" s="356"/>
      <c r="D67" s="356"/>
      <c r="E67" s="356"/>
      <c r="F67" s="99"/>
      <c r="G67" s="99">
        <v>0</v>
      </c>
      <c r="H67" s="100">
        <f t="shared" ref="H67" si="7">F67+G67</f>
        <v>0</v>
      </c>
      <c r="I67" s="50" t="str">
        <f t="shared" ref="I67" si="8">_xlfn.IFS(H67=F67,"Sem alteração",F67=(G67*-1),"Excluído",AND(G67&lt;&gt;0,F67&lt;&gt;0),"Alterado",AND(G67&gt;0,F67=0),"Incluído")</f>
        <v>Sem alteração</v>
      </c>
      <c r="J67" s="37"/>
      <c r="K67" s="38"/>
      <c r="L67" s="39"/>
      <c r="M67" s="39"/>
      <c r="N67" s="39"/>
      <c r="O67" s="39"/>
      <c r="P67" s="40"/>
    </row>
    <row r="68" spans="2:16" s="12" customFormat="1" ht="23.1" customHeight="1" thickBot="1" x14ac:dyDescent="0.3">
      <c r="B68" s="448" t="s">
        <v>95</v>
      </c>
      <c r="C68" s="449"/>
      <c r="D68" s="449"/>
      <c r="E68" s="449"/>
      <c r="F68" s="99"/>
      <c r="G68" s="99">
        <v>0</v>
      </c>
      <c r="H68" s="100">
        <f t="shared" si="5"/>
        <v>0</v>
      </c>
      <c r="I68" s="50" t="str">
        <f t="shared" si="6"/>
        <v>Sem alteração</v>
      </c>
      <c r="J68" s="37"/>
      <c r="K68" s="38"/>
      <c r="L68" s="39"/>
      <c r="M68" s="39"/>
      <c r="N68" s="39"/>
      <c r="O68" s="39"/>
      <c r="P68" s="40"/>
    </row>
    <row r="69" spans="2:16" ht="23.1" customHeight="1" x14ac:dyDescent="0.25">
      <c r="B69" s="440" t="s">
        <v>3</v>
      </c>
      <c r="C69" s="441"/>
      <c r="D69" s="441"/>
      <c r="E69" s="378"/>
      <c r="F69" s="108">
        <f>SUM(F55:F68)</f>
        <v>0</v>
      </c>
      <c r="G69" s="108">
        <f>SUM(G55:G68)</f>
        <v>0</v>
      </c>
      <c r="H69" s="107">
        <f>SUM(H55:H68)</f>
        <v>0</v>
      </c>
      <c r="I69" s="81" t="str">
        <f>_xlfn.IFS(H69=F69,"Sem alteração",F69=(G69*-1),"Excluído",AND(G69&lt;&gt;0,F69&lt;&gt;0),"Alterado",AND(G69&gt;0,F69=0),"Incluído")</f>
        <v>Sem alteração</v>
      </c>
    </row>
    <row r="70" spans="2:16" ht="15" customHeight="1" x14ac:dyDescent="0.25">
      <c r="B70" s="446"/>
      <c r="C70" s="447"/>
      <c r="D70" s="447"/>
      <c r="E70" s="447"/>
      <c r="F70" s="447"/>
      <c r="G70" s="447"/>
      <c r="H70" s="447"/>
      <c r="I70" s="456"/>
    </row>
    <row r="71" spans="2:16" ht="24.95" customHeight="1" x14ac:dyDescent="0.25">
      <c r="B71" s="394" t="s">
        <v>134</v>
      </c>
      <c r="C71" s="227"/>
      <c r="D71" s="227"/>
      <c r="E71" s="227"/>
      <c r="F71" s="227"/>
      <c r="G71" s="227"/>
      <c r="H71" s="227"/>
      <c r="I71" s="395"/>
    </row>
    <row r="72" spans="2:16" ht="30" customHeight="1" x14ac:dyDescent="0.25">
      <c r="B72" s="409" t="s">
        <v>10</v>
      </c>
      <c r="C72" s="410"/>
      <c r="D72" s="410"/>
      <c r="E72" s="410"/>
      <c r="F72" s="10" t="s">
        <v>62</v>
      </c>
      <c r="G72" s="10" t="s">
        <v>63</v>
      </c>
      <c r="H72" s="10" t="s">
        <v>64</v>
      </c>
      <c r="I72" s="23" t="s">
        <v>83</v>
      </c>
    </row>
    <row r="73" spans="2:16" ht="15" customHeight="1" thickBot="1" x14ac:dyDescent="0.3">
      <c r="B73" s="442"/>
      <c r="C73" s="443"/>
      <c r="D73" s="443"/>
      <c r="E73" s="443"/>
      <c r="F73" s="443"/>
      <c r="G73" s="443"/>
      <c r="H73" s="444"/>
      <c r="I73" s="445"/>
    </row>
    <row r="74" spans="2:16" s="12" customFormat="1" ht="23.1" customHeight="1" thickBot="1" x14ac:dyDescent="0.3">
      <c r="B74" s="488" t="s">
        <v>206</v>
      </c>
      <c r="C74" s="489"/>
      <c r="D74" s="489"/>
      <c r="E74" s="489"/>
      <c r="F74" s="99"/>
      <c r="G74" s="99">
        <v>0</v>
      </c>
      <c r="H74" s="100">
        <f>F74+G74</f>
        <v>0</v>
      </c>
      <c r="I74" s="50" t="str">
        <f t="shared" ref="I74:I76" si="9">_xlfn.IFS(H74=F74,"Sem alteração",F74=(G74*-1),"Excluído",AND(G74&lt;&gt;0,F74&lt;&gt;0),"Alterado",AND(G74&gt;0,F74=0),"Incluído")</f>
        <v>Sem alteração</v>
      </c>
      <c r="J74" s="37"/>
      <c r="K74" s="38"/>
      <c r="L74" s="39"/>
      <c r="M74" s="39"/>
      <c r="N74" s="39"/>
      <c r="O74" s="39"/>
      <c r="P74" s="40"/>
    </row>
    <row r="75" spans="2:16" s="12" customFormat="1" ht="23.1" customHeight="1" thickBot="1" x14ac:dyDescent="0.3">
      <c r="B75" s="488" t="s">
        <v>207</v>
      </c>
      <c r="C75" s="489"/>
      <c r="D75" s="489"/>
      <c r="E75" s="489"/>
      <c r="F75" s="99"/>
      <c r="G75" s="99">
        <v>0</v>
      </c>
      <c r="H75" s="100">
        <f>F75+G75</f>
        <v>0</v>
      </c>
      <c r="I75" s="50" t="str">
        <f t="shared" si="9"/>
        <v>Sem alteração</v>
      </c>
      <c r="J75" s="37"/>
      <c r="K75" s="38"/>
      <c r="L75" s="39"/>
      <c r="M75" s="39"/>
      <c r="N75" s="39"/>
      <c r="O75" s="39"/>
      <c r="P75" s="40"/>
    </row>
    <row r="76" spans="2:16" s="12" customFormat="1" ht="32.25" customHeight="1" thickBot="1" x14ac:dyDescent="0.3">
      <c r="B76" s="486"/>
      <c r="C76" s="487"/>
      <c r="D76" s="487"/>
      <c r="E76" s="487"/>
      <c r="F76" s="99"/>
      <c r="G76" s="99">
        <v>0</v>
      </c>
      <c r="H76" s="100">
        <f>F76+G76</f>
        <v>0</v>
      </c>
      <c r="I76" s="50" t="str">
        <f t="shared" si="9"/>
        <v>Sem alteração</v>
      </c>
      <c r="J76" s="37"/>
      <c r="K76" s="38"/>
      <c r="L76" s="39"/>
      <c r="M76" s="39"/>
      <c r="N76" s="39"/>
      <c r="O76" s="39"/>
      <c r="P76" s="40"/>
    </row>
    <row r="77" spans="2:16" ht="23.1" customHeight="1" x14ac:dyDescent="0.25">
      <c r="B77" s="396" t="s">
        <v>4</v>
      </c>
      <c r="C77" s="397"/>
      <c r="D77" s="397"/>
      <c r="E77" s="397"/>
      <c r="F77" s="108">
        <f>SUM(F74:F76)</f>
        <v>0</v>
      </c>
      <c r="G77" s="108">
        <f>SUM(G74:G76)</f>
        <v>0</v>
      </c>
      <c r="H77" s="107">
        <f>SUM(H74:H76)</f>
        <v>0</v>
      </c>
      <c r="I77" s="81" t="str">
        <f>_xlfn.IFS(H77=F77,"Sem alteração",F77=(G77*-1),"Excluído",AND(G77&lt;&gt;0,F77&lt;&gt;0),"Alterado",AND(G77&gt;0,F77=0),"Incluído")</f>
        <v>Sem alteração</v>
      </c>
    </row>
    <row r="78" spans="2:16" ht="15" customHeight="1" x14ac:dyDescent="0.25">
      <c r="B78" s="446"/>
      <c r="C78" s="447"/>
      <c r="D78" s="447"/>
      <c r="E78" s="447"/>
      <c r="F78" s="447"/>
      <c r="G78" s="447"/>
      <c r="H78" s="447"/>
      <c r="I78" s="456"/>
    </row>
    <row r="79" spans="2:16" ht="24.95" customHeight="1" x14ac:dyDescent="0.25">
      <c r="B79" s="490" t="s">
        <v>180</v>
      </c>
      <c r="C79" s="491"/>
      <c r="D79" s="491"/>
      <c r="E79" s="491"/>
      <c r="F79" s="491"/>
      <c r="G79" s="491"/>
      <c r="H79" s="491"/>
      <c r="I79" s="492"/>
    </row>
    <row r="80" spans="2:16" ht="30" customHeight="1" x14ac:dyDescent="0.25">
      <c r="B80" s="409" t="s">
        <v>10</v>
      </c>
      <c r="C80" s="410"/>
      <c r="D80" s="410"/>
      <c r="E80" s="410"/>
      <c r="F80" s="10" t="s">
        <v>62</v>
      </c>
      <c r="G80" s="10" t="s">
        <v>63</v>
      </c>
      <c r="H80" s="10" t="s">
        <v>64</v>
      </c>
      <c r="I80" s="23" t="s">
        <v>83</v>
      </c>
    </row>
    <row r="81" spans="1:30" ht="15" customHeight="1" thickBot="1" x14ac:dyDescent="0.3">
      <c r="B81" s="470" t="s">
        <v>51</v>
      </c>
      <c r="C81" s="471"/>
      <c r="D81" s="471"/>
      <c r="E81" s="471"/>
      <c r="F81" s="471"/>
      <c r="G81" s="471"/>
      <c r="H81" s="472"/>
      <c r="I81" s="473"/>
    </row>
    <row r="82" spans="1:30" s="12" customFormat="1" ht="23.1" customHeight="1" thickBot="1" x14ac:dyDescent="0.3">
      <c r="B82" s="373"/>
      <c r="C82" s="374"/>
      <c r="D82" s="374"/>
      <c r="E82" s="374"/>
      <c r="F82" s="99"/>
      <c r="G82" s="99">
        <v>0</v>
      </c>
      <c r="H82" s="100">
        <f t="shared" ref="H82:H84" si="10">F82+G82</f>
        <v>0</v>
      </c>
      <c r="I82" s="50" t="str">
        <f t="shared" ref="I82:I86" si="11">_xlfn.IFS(H82=F82,"Sem alteração",F82=(G82*-1),"Excluído",AND(G82&lt;&gt;0,F82&lt;&gt;0),"Alterado",AND(G82&gt;0,F82=0),"Incluído")</f>
        <v>Sem alteração</v>
      </c>
      <c r="J82" s="37"/>
      <c r="K82" s="38"/>
      <c r="L82" s="39"/>
      <c r="M82" s="39"/>
      <c r="N82" s="39"/>
      <c r="O82" s="39"/>
      <c r="P82" s="40"/>
    </row>
    <row r="83" spans="1:30" s="12" customFormat="1" ht="27.75" customHeight="1" thickBot="1" x14ac:dyDescent="0.3">
      <c r="B83" s="480"/>
      <c r="C83" s="481"/>
      <c r="D83" s="481"/>
      <c r="E83" s="481"/>
      <c r="F83" s="99"/>
      <c r="G83" s="99">
        <v>0</v>
      </c>
      <c r="H83" s="100">
        <f t="shared" si="10"/>
        <v>0</v>
      </c>
      <c r="I83" s="50" t="str">
        <f t="shared" si="11"/>
        <v>Sem alteração</v>
      </c>
      <c r="J83" s="37"/>
      <c r="K83" s="38"/>
      <c r="L83" s="39"/>
      <c r="M83" s="39"/>
      <c r="N83" s="39"/>
      <c r="O83" s="39"/>
      <c r="P83" s="40"/>
    </row>
    <row r="84" spans="1:30" s="12" customFormat="1" ht="23.1" customHeight="1" thickBot="1" x14ac:dyDescent="0.3">
      <c r="B84" s="373"/>
      <c r="C84" s="374"/>
      <c r="D84" s="374"/>
      <c r="E84" s="374"/>
      <c r="F84" s="99"/>
      <c r="G84" s="99">
        <v>0</v>
      </c>
      <c r="H84" s="100">
        <f t="shared" si="10"/>
        <v>0</v>
      </c>
      <c r="I84" s="50" t="str">
        <f t="shared" si="11"/>
        <v>Sem alteração</v>
      </c>
      <c r="J84" s="37"/>
      <c r="K84" s="38"/>
      <c r="L84" s="39"/>
      <c r="M84" s="39"/>
      <c r="N84" s="39"/>
      <c r="O84" s="39"/>
      <c r="P84" s="40"/>
    </row>
    <row r="85" spans="1:30" ht="23.1" customHeight="1" x14ac:dyDescent="0.25">
      <c r="B85" s="493" t="s">
        <v>47</v>
      </c>
      <c r="C85" s="494"/>
      <c r="D85" s="494"/>
      <c r="E85" s="495"/>
      <c r="F85" s="103">
        <f>SUM(F82:F84)</f>
        <v>0</v>
      </c>
      <c r="G85" s="103">
        <f>SUM(G82:G84)</f>
        <v>0</v>
      </c>
      <c r="H85" s="106">
        <f>SUM(H82:H84)</f>
        <v>0</v>
      </c>
      <c r="I85" s="50" t="str">
        <f t="shared" si="11"/>
        <v>Sem alteração</v>
      </c>
    </row>
    <row r="86" spans="1:30" ht="23.1" customHeight="1" x14ac:dyDescent="0.25">
      <c r="B86" s="477" t="s">
        <v>0</v>
      </c>
      <c r="C86" s="478"/>
      <c r="D86" s="478"/>
      <c r="E86" s="479"/>
      <c r="F86" s="110">
        <f>F85*0.2</f>
        <v>0</v>
      </c>
      <c r="G86" s="110">
        <f>G85*0.2</f>
        <v>0</v>
      </c>
      <c r="H86" s="111">
        <f t="shared" ref="H86" si="12">H85*20%</f>
        <v>0</v>
      </c>
      <c r="I86" s="50" t="str">
        <f t="shared" si="11"/>
        <v>Sem alteração</v>
      </c>
    </row>
    <row r="87" spans="1:30" ht="23.1" customHeight="1" x14ac:dyDescent="0.25">
      <c r="B87" s="376" t="s">
        <v>5</v>
      </c>
      <c r="C87" s="377"/>
      <c r="D87" s="377"/>
      <c r="E87" s="428"/>
      <c r="F87" s="107">
        <f>F85+F86</f>
        <v>0</v>
      </c>
      <c r="G87" s="107">
        <f>G85+G86</f>
        <v>0</v>
      </c>
      <c r="H87" s="107">
        <f t="shared" ref="H87" si="13">H85+H86</f>
        <v>0</v>
      </c>
      <c r="I87" s="81" t="str">
        <f>_xlfn.IFS(H87=F87,"Sem alteração",F87=(G87*-1),"Excluído",AND(G87&lt;&gt;0,F87&lt;&gt;0),"Alterado",AND(G87&gt;0,F87=0),"Incluído")</f>
        <v>Sem alteração</v>
      </c>
    </row>
    <row r="88" spans="1:30" s="5" customFormat="1" ht="15" customHeight="1" x14ac:dyDescent="0.25">
      <c r="A88" s="158"/>
      <c r="B88" s="24"/>
      <c r="C88" s="9"/>
      <c r="D88" s="9"/>
      <c r="E88" s="9"/>
      <c r="F88" s="9"/>
      <c r="G88" s="9"/>
      <c r="H88" s="8"/>
      <c r="I88" s="25"/>
      <c r="J88" s="37"/>
      <c r="K88" s="155"/>
      <c r="L88" s="156"/>
      <c r="M88" s="156"/>
      <c r="N88" s="156"/>
      <c r="O88" s="156"/>
      <c r="P88" s="157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</row>
    <row r="89" spans="1:30" ht="30" customHeight="1" x14ac:dyDescent="0.25">
      <c r="B89" s="429" t="s">
        <v>157</v>
      </c>
      <c r="C89" s="184"/>
      <c r="D89" s="184"/>
      <c r="E89" s="184"/>
      <c r="F89" s="184"/>
      <c r="G89" s="184"/>
      <c r="H89" s="184"/>
      <c r="I89" s="430"/>
    </row>
    <row r="90" spans="1:30" ht="30" customHeight="1" thickBot="1" x14ac:dyDescent="0.3">
      <c r="B90" s="426" t="s">
        <v>10</v>
      </c>
      <c r="C90" s="427"/>
      <c r="D90" s="427"/>
      <c r="E90" s="427"/>
      <c r="F90" s="30" t="s">
        <v>62</v>
      </c>
      <c r="G90" s="30" t="s">
        <v>63</v>
      </c>
      <c r="H90" s="10" t="s">
        <v>64</v>
      </c>
      <c r="I90" s="31" t="s">
        <v>83</v>
      </c>
    </row>
    <row r="91" spans="1:30" s="12" customFormat="1" ht="23.1" customHeight="1" thickBot="1" x14ac:dyDescent="0.3">
      <c r="B91" s="482"/>
      <c r="C91" s="221"/>
      <c r="D91" s="221"/>
      <c r="E91" s="221"/>
      <c r="F91" s="99"/>
      <c r="G91" s="99">
        <v>0</v>
      </c>
      <c r="H91" s="100">
        <f>F91+G91</f>
        <v>0</v>
      </c>
      <c r="I91" s="50" t="str">
        <f t="shared" ref="I91:I93" si="14">_xlfn.IFS(H91=F91,"Sem alteração",F91=(G91*-1),"Excluído",AND(G91&lt;&gt;0,F91&lt;&gt;0),"Alterado",AND(G91&gt;0,F91=0),"Incluído")</f>
        <v>Sem alteração</v>
      </c>
      <c r="J91" s="37"/>
      <c r="K91" s="38"/>
      <c r="L91" s="39"/>
      <c r="M91" s="39"/>
      <c r="N91" s="39"/>
      <c r="O91" s="39"/>
      <c r="P91" s="40"/>
    </row>
    <row r="92" spans="1:30" s="12" customFormat="1" ht="23.1" customHeight="1" thickBot="1" x14ac:dyDescent="0.3">
      <c r="B92" s="482"/>
      <c r="C92" s="221"/>
      <c r="D92" s="221"/>
      <c r="E92" s="221"/>
      <c r="F92" s="99"/>
      <c r="G92" s="99">
        <v>0</v>
      </c>
      <c r="H92" s="100">
        <f>F92+G92</f>
        <v>0</v>
      </c>
      <c r="I92" s="50" t="str">
        <f t="shared" si="14"/>
        <v>Sem alteração</v>
      </c>
      <c r="J92" s="37"/>
      <c r="K92" s="38"/>
      <c r="L92" s="39"/>
      <c r="M92" s="39"/>
      <c r="N92" s="39"/>
      <c r="O92" s="39"/>
      <c r="P92" s="40"/>
    </row>
    <row r="93" spans="1:30" s="12" customFormat="1" ht="23.1" customHeight="1" thickBot="1" x14ac:dyDescent="0.3">
      <c r="B93" s="482"/>
      <c r="C93" s="221"/>
      <c r="D93" s="221"/>
      <c r="E93" s="221"/>
      <c r="F93" s="99"/>
      <c r="G93" s="99">
        <v>0</v>
      </c>
      <c r="H93" s="100">
        <f>F93+G93</f>
        <v>0</v>
      </c>
      <c r="I93" s="50" t="str">
        <f t="shared" si="14"/>
        <v>Sem alteração</v>
      </c>
      <c r="J93" s="37"/>
      <c r="K93" s="38"/>
      <c r="L93" s="39"/>
      <c r="M93" s="39"/>
      <c r="N93" s="39"/>
      <c r="O93" s="39"/>
      <c r="P93" s="40"/>
    </row>
    <row r="94" spans="1:30" ht="23.1" customHeight="1" x14ac:dyDescent="0.25">
      <c r="B94" s="396" t="s">
        <v>6</v>
      </c>
      <c r="C94" s="397"/>
      <c r="D94" s="397"/>
      <c r="E94" s="397"/>
      <c r="F94" s="108">
        <f>SUM(F91:F93)</f>
        <v>0</v>
      </c>
      <c r="G94" s="108">
        <f>SUM(G91:G93)</f>
        <v>0</v>
      </c>
      <c r="H94" s="107">
        <f>SUM(H91:H93)</f>
        <v>0</v>
      </c>
      <c r="I94" s="81" t="str">
        <f>_xlfn.IFS(H94=F94,"Sem alteração",F94=(G94*-1),"Excluído",AND(G94&lt;&gt;0,F94&lt;&gt;0),"Alterado",AND(G94&gt;0,F94=0),"Incluído")</f>
        <v>Sem alteração</v>
      </c>
    </row>
    <row r="95" spans="1:30" x14ac:dyDescent="0.25">
      <c r="B95" s="26"/>
      <c r="I95" s="27"/>
    </row>
    <row r="96" spans="1:30" ht="30" customHeight="1" x14ac:dyDescent="0.25">
      <c r="B96" s="394" t="s">
        <v>158</v>
      </c>
      <c r="C96" s="227"/>
      <c r="D96" s="227"/>
      <c r="E96" s="227"/>
      <c r="F96" s="227"/>
      <c r="G96" s="227"/>
      <c r="H96" s="227"/>
      <c r="I96" s="395"/>
    </row>
    <row r="97" spans="1:30" ht="30" customHeight="1" x14ac:dyDescent="0.25">
      <c r="B97" s="409" t="s">
        <v>10</v>
      </c>
      <c r="C97" s="410"/>
      <c r="D97" s="410"/>
      <c r="E97" s="410"/>
      <c r="F97" s="10" t="s">
        <v>62</v>
      </c>
      <c r="G97" s="10" t="s">
        <v>63</v>
      </c>
      <c r="H97" s="10" t="s">
        <v>64</v>
      </c>
      <c r="I97" s="23" t="s">
        <v>83</v>
      </c>
    </row>
    <row r="98" spans="1:30" ht="15" customHeight="1" thickBot="1" x14ac:dyDescent="0.3">
      <c r="B98" s="431" t="s">
        <v>51</v>
      </c>
      <c r="C98" s="432"/>
      <c r="D98" s="432"/>
      <c r="E98" s="432"/>
      <c r="F98" s="432"/>
      <c r="G98" s="432"/>
      <c r="H98" s="433"/>
      <c r="I98" s="434"/>
    </row>
    <row r="99" spans="1:30" s="12" customFormat="1" ht="23.1" customHeight="1" thickBot="1" x14ac:dyDescent="0.3">
      <c r="B99" s="373"/>
      <c r="C99" s="374"/>
      <c r="D99" s="374"/>
      <c r="E99" s="374"/>
      <c r="F99" s="99"/>
      <c r="G99" s="99">
        <v>0</v>
      </c>
      <c r="H99" s="100">
        <f t="shared" ref="H99" si="15">F99+G99</f>
        <v>0</v>
      </c>
      <c r="I99" s="50" t="str">
        <f t="shared" ref="I99:I110" si="16">_xlfn.IFS(H99=F99,"Sem alteração",F99=(G99*-1),"Excluído",AND(G99&lt;&gt;0,F99&lt;&gt;0),"Alterado",AND(G99&gt;0,F99=0),"Incluído")</f>
        <v>Sem alteração</v>
      </c>
      <c r="J99" s="46"/>
      <c r="K99" s="47"/>
      <c r="L99" s="47"/>
      <c r="M99" s="47"/>
      <c r="N99" s="47"/>
      <c r="O99" s="39"/>
      <c r="P99" s="40"/>
    </row>
    <row r="100" spans="1:30" s="12" customFormat="1" ht="23.1" customHeight="1" thickBot="1" x14ac:dyDescent="0.3">
      <c r="B100" s="373"/>
      <c r="C100" s="374"/>
      <c r="D100" s="374"/>
      <c r="E100" s="374"/>
      <c r="F100" s="99"/>
      <c r="G100" s="99">
        <v>0</v>
      </c>
      <c r="H100" s="100">
        <f t="shared" ref="H100:H109" si="17">F100+G100</f>
        <v>0</v>
      </c>
      <c r="I100" s="50" t="str">
        <f t="shared" si="16"/>
        <v>Sem alteração</v>
      </c>
      <c r="J100" s="46"/>
      <c r="K100" s="47"/>
      <c r="L100" s="47"/>
      <c r="M100" s="47"/>
      <c r="N100" s="47"/>
      <c r="O100" s="39"/>
      <c r="P100" s="40"/>
    </row>
    <row r="101" spans="1:30" s="12" customFormat="1" ht="23.1" customHeight="1" thickBot="1" x14ac:dyDescent="0.3">
      <c r="B101" s="373"/>
      <c r="C101" s="374"/>
      <c r="D101" s="374"/>
      <c r="E101" s="374"/>
      <c r="F101" s="99"/>
      <c r="G101" s="99">
        <v>0</v>
      </c>
      <c r="H101" s="100">
        <f t="shared" si="17"/>
        <v>0</v>
      </c>
      <c r="I101" s="50" t="str">
        <f t="shared" ref="I101:I109" si="18">_xlfn.IFS(H101=F101,"Sem alteração",F101=(G101*-1),"Excluído",AND(G101&lt;&gt;0,F101&lt;&gt;0),"Alterado",AND(G101&gt;0,F101=0),"Incluído")</f>
        <v>Sem alteração</v>
      </c>
      <c r="J101" s="46"/>
      <c r="K101" s="47"/>
      <c r="L101" s="47"/>
      <c r="M101" s="47"/>
      <c r="N101" s="47"/>
      <c r="O101" s="39"/>
      <c r="P101" s="40"/>
    </row>
    <row r="102" spans="1:30" s="12" customFormat="1" ht="23.1" customHeight="1" thickBot="1" x14ac:dyDescent="0.3">
      <c r="B102" s="373"/>
      <c r="C102" s="374"/>
      <c r="D102" s="374"/>
      <c r="E102" s="374"/>
      <c r="F102" s="99"/>
      <c r="G102" s="99">
        <v>0</v>
      </c>
      <c r="H102" s="100">
        <f t="shared" si="17"/>
        <v>0</v>
      </c>
      <c r="I102" s="50" t="str">
        <f t="shared" si="18"/>
        <v>Sem alteração</v>
      </c>
      <c r="J102" s="46"/>
      <c r="K102" s="47"/>
      <c r="L102" s="47"/>
      <c r="M102" s="47"/>
      <c r="N102" s="47"/>
      <c r="O102" s="39"/>
      <c r="P102" s="40"/>
    </row>
    <row r="103" spans="1:30" s="12" customFormat="1" ht="23.1" customHeight="1" thickBot="1" x14ac:dyDescent="0.3">
      <c r="B103" s="373"/>
      <c r="C103" s="374"/>
      <c r="D103" s="374"/>
      <c r="E103" s="374"/>
      <c r="F103" s="99"/>
      <c r="G103" s="99">
        <v>0</v>
      </c>
      <c r="H103" s="100">
        <f t="shared" si="17"/>
        <v>0</v>
      </c>
      <c r="I103" s="50" t="str">
        <f t="shared" si="18"/>
        <v>Sem alteração</v>
      </c>
      <c r="J103" s="46"/>
      <c r="K103" s="47"/>
      <c r="L103" s="47"/>
      <c r="M103" s="47"/>
      <c r="N103" s="47"/>
      <c r="O103" s="39"/>
      <c r="P103" s="40"/>
    </row>
    <row r="104" spans="1:30" s="12" customFormat="1" ht="23.1" customHeight="1" thickBot="1" x14ac:dyDescent="0.3">
      <c r="B104" s="373"/>
      <c r="C104" s="374"/>
      <c r="D104" s="374"/>
      <c r="E104" s="374"/>
      <c r="F104" s="99"/>
      <c r="G104" s="99">
        <v>0</v>
      </c>
      <c r="H104" s="100">
        <f t="shared" si="17"/>
        <v>0</v>
      </c>
      <c r="I104" s="50" t="str">
        <f t="shared" si="18"/>
        <v>Sem alteração</v>
      </c>
      <c r="J104" s="46"/>
      <c r="K104" s="47"/>
      <c r="L104" s="47"/>
      <c r="M104" s="47"/>
      <c r="N104" s="47"/>
      <c r="O104" s="39"/>
      <c r="P104" s="40"/>
    </row>
    <row r="105" spans="1:30" s="12" customFormat="1" ht="23.1" customHeight="1" thickBot="1" x14ac:dyDescent="0.3">
      <c r="B105" s="373"/>
      <c r="C105" s="374"/>
      <c r="D105" s="374"/>
      <c r="E105" s="374"/>
      <c r="F105" s="99"/>
      <c r="G105" s="99">
        <v>0</v>
      </c>
      <c r="H105" s="100">
        <f t="shared" si="17"/>
        <v>0</v>
      </c>
      <c r="I105" s="50" t="str">
        <f t="shared" si="18"/>
        <v>Sem alteração</v>
      </c>
      <c r="J105" s="46"/>
      <c r="K105" s="47"/>
      <c r="L105" s="47"/>
      <c r="M105" s="47"/>
      <c r="N105" s="47"/>
      <c r="O105" s="39"/>
      <c r="P105" s="40"/>
    </row>
    <row r="106" spans="1:30" s="12" customFormat="1" ht="23.1" customHeight="1" thickBot="1" x14ac:dyDescent="0.3">
      <c r="B106" s="373"/>
      <c r="C106" s="374"/>
      <c r="D106" s="374"/>
      <c r="E106" s="374"/>
      <c r="F106" s="99"/>
      <c r="G106" s="99">
        <v>0</v>
      </c>
      <c r="H106" s="100">
        <f t="shared" si="17"/>
        <v>0</v>
      </c>
      <c r="I106" s="50" t="str">
        <f t="shared" si="18"/>
        <v>Sem alteração</v>
      </c>
      <c r="J106" s="46"/>
      <c r="K106" s="47"/>
      <c r="L106" s="47"/>
      <c r="M106" s="47"/>
      <c r="N106" s="47"/>
      <c r="O106" s="39"/>
      <c r="P106" s="40"/>
    </row>
    <row r="107" spans="1:30" s="12" customFormat="1" ht="23.1" customHeight="1" thickBot="1" x14ac:dyDescent="0.3">
      <c r="B107" s="373"/>
      <c r="C107" s="374"/>
      <c r="D107" s="374"/>
      <c r="E107" s="374"/>
      <c r="F107" s="99"/>
      <c r="G107" s="99">
        <v>0</v>
      </c>
      <c r="H107" s="100">
        <f t="shared" si="17"/>
        <v>0</v>
      </c>
      <c r="I107" s="50" t="str">
        <f t="shared" si="18"/>
        <v>Sem alteração</v>
      </c>
      <c r="J107" s="46"/>
      <c r="K107" s="47"/>
      <c r="L107" s="47"/>
      <c r="M107" s="47"/>
      <c r="N107" s="47"/>
      <c r="O107" s="39"/>
      <c r="P107" s="40"/>
    </row>
    <row r="108" spans="1:30" s="12" customFormat="1" ht="23.1" customHeight="1" thickBot="1" x14ac:dyDescent="0.3">
      <c r="B108" s="468"/>
      <c r="C108" s="469"/>
      <c r="D108" s="469"/>
      <c r="E108" s="469"/>
      <c r="F108" s="99"/>
      <c r="G108" s="99">
        <v>0</v>
      </c>
      <c r="H108" s="100">
        <f t="shared" si="17"/>
        <v>0</v>
      </c>
      <c r="I108" s="50" t="str">
        <f t="shared" si="18"/>
        <v>Sem alteração</v>
      </c>
      <c r="J108" s="46"/>
      <c r="K108" s="47"/>
      <c r="L108" s="47"/>
      <c r="M108" s="47"/>
      <c r="N108" s="47"/>
      <c r="O108" s="39"/>
      <c r="P108" s="40"/>
    </row>
    <row r="109" spans="1:30" s="12" customFormat="1" ht="23.1" customHeight="1" thickBot="1" x14ac:dyDescent="0.3">
      <c r="B109" s="468"/>
      <c r="C109" s="469"/>
      <c r="D109" s="469"/>
      <c r="E109" s="469"/>
      <c r="F109" s="99"/>
      <c r="G109" s="99">
        <v>0</v>
      </c>
      <c r="H109" s="100">
        <f t="shared" si="17"/>
        <v>0</v>
      </c>
      <c r="I109" s="50" t="str">
        <f t="shared" si="18"/>
        <v>Sem alteração</v>
      </c>
      <c r="J109" s="46"/>
      <c r="K109" s="47"/>
      <c r="L109" s="47"/>
      <c r="M109" s="47"/>
      <c r="N109" s="47"/>
      <c r="O109" s="39"/>
      <c r="P109" s="40"/>
    </row>
    <row r="110" spans="1:30" s="12" customFormat="1" ht="23.1" customHeight="1" thickBot="1" x14ac:dyDescent="0.3">
      <c r="B110" s="373"/>
      <c r="C110" s="374"/>
      <c r="D110" s="374"/>
      <c r="E110" s="374"/>
      <c r="F110" s="99"/>
      <c r="G110" s="99">
        <v>0</v>
      </c>
      <c r="H110" s="100">
        <f t="shared" ref="H110" si="19">F110+G110</f>
        <v>0</v>
      </c>
      <c r="I110" s="50" t="str">
        <f t="shared" si="16"/>
        <v>Sem alteração</v>
      </c>
      <c r="J110" s="46"/>
      <c r="K110" s="47"/>
      <c r="L110" s="47"/>
      <c r="M110" s="47"/>
      <c r="N110" s="47"/>
      <c r="O110" s="39"/>
      <c r="P110" s="40"/>
    </row>
    <row r="111" spans="1:30" ht="23.1" customHeight="1" x14ac:dyDescent="0.25">
      <c r="B111" s="396" t="s">
        <v>7</v>
      </c>
      <c r="C111" s="397"/>
      <c r="D111" s="397"/>
      <c r="E111" s="397"/>
      <c r="F111" s="108">
        <f>SUM(F99:F110)</f>
        <v>0</v>
      </c>
      <c r="G111" s="108">
        <f>SUM(G99:G110)</f>
        <v>0</v>
      </c>
      <c r="H111" s="107">
        <f>SUM(H99:H110)</f>
        <v>0</v>
      </c>
      <c r="I111" s="81" t="str">
        <f>_xlfn.IFS(H111=F111,"Sem alteração",F111=(G111*-1),"Excluído",AND(G111&lt;&gt;0,F111&lt;&gt;0),"Alterado",AND(G111&gt;0,F111=0),"Incluído")</f>
        <v>Sem alteração</v>
      </c>
      <c r="J111" s="46"/>
      <c r="K111" s="47"/>
      <c r="L111" s="47"/>
      <c r="M111" s="47"/>
      <c r="N111" s="47"/>
    </row>
    <row r="112" spans="1:30" s="5" customFormat="1" ht="15" customHeight="1" x14ac:dyDescent="0.25">
      <c r="A112" s="158"/>
      <c r="B112" s="24"/>
      <c r="C112" s="9"/>
      <c r="D112" s="9"/>
      <c r="E112" s="9"/>
      <c r="F112" s="9"/>
      <c r="G112" s="9"/>
      <c r="H112" s="8"/>
      <c r="I112" s="25"/>
      <c r="J112" s="37"/>
      <c r="K112" s="155"/>
      <c r="L112" s="156"/>
      <c r="M112" s="156"/>
      <c r="N112" s="156"/>
      <c r="O112" s="156"/>
      <c r="P112" s="157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</row>
    <row r="113" spans="2:16" ht="30" customHeight="1" x14ac:dyDescent="0.25">
      <c r="B113" s="394" t="s">
        <v>159</v>
      </c>
      <c r="C113" s="227"/>
      <c r="D113" s="227"/>
      <c r="E113" s="227"/>
      <c r="F113" s="227"/>
      <c r="G113" s="227"/>
      <c r="H113" s="227"/>
      <c r="I113" s="395"/>
    </row>
    <row r="114" spans="2:16" ht="30" customHeight="1" thickBot="1" x14ac:dyDescent="0.3">
      <c r="B114" s="426" t="s">
        <v>10</v>
      </c>
      <c r="C114" s="427"/>
      <c r="D114" s="427"/>
      <c r="E114" s="427"/>
      <c r="F114" s="30" t="s">
        <v>62</v>
      </c>
      <c r="G114" s="30" t="s">
        <v>63</v>
      </c>
      <c r="H114" s="10" t="s">
        <v>64</v>
      </c>
      <c r="I114" s="31" t="s">
        <v>83</v>
      </c>
    </row>
    <row r="115" spans="2:16" s="12" customFormat="1" ht="23.1" customHeight="1" thickBot="1" x14ac:dyDescent="0.3">
      <c r="B115" s="373"/>
      <c r="C115" s="374"/>
      <c r="D115" s="374"/>
      <c r="E115" s="374"/>
      <c r="F115" s="99"/>
      <c r="G115" s="99">
        <v>0</v>
      </c>
      <c r="H115" s="100">
        <f>F115+G115</f>
        <v>0</v>
      </c>
      <c r="I115" s="50" t="str">
        <f t="shared" ref="I115:I117" si="20">_xlfn.IFS(H115=F115,"Sem alteração",F115=(G115*-1),"Excluído",AND(G115&lt;&gt;0,F115&lt;&gt;0),"Alterado",AND(G115&gt;0,F115=0),"Incluído")</f>
        <v>Sem alteração</v>
      </c>
      <c r="J115" s="37"/>
      <c r="K115" s="38"/>
      <c r="L115" s="39"/>
      <c r="M115" s="39"/>
      <c r="N115" s="39"/>
      <c r="O115" s="39"/>
      <c r="P115" s="40"/>
    </row>
    <row r="116" spans="2:16" s="12" customFormat="1" ht="23.1" customHeight="1" thickBot="1" x14ac:dyDescent="0.3">
      <c r="B116" s="373"/>
      <c r="C116" s="374"/>
      <c r="D116" s="374"/>
      <c r="E116" s="374"/>
      <c r="F116" s="99"/>
      <c r="G116" s="99">
        <v>0</v>
      </c>
      <c r="H116" s="100">
        <f t="shared" ref="H116:H117" si="21">F116+G116</f>
        <v>0</v>
      </c>
      <c r="I116" s="50" t="str">
        <f t="shared" si="20"/>
        <v>Sem alteração</v>
      </c>
      <c r="J116" s="37"/>
      <c r="K116" s="38"/>
      <c r="L116" s="39"/>
      <c r="M116" s="39"/>
      <c r="N116" s="39"/>
      <c r="O116" s="39"/>
      <c r="P116" s="40"/>
    </row>
    <row r="117" spans="2:16" s="12" customFormat="1" ht="23.1" customHeight="1" thickBot="1" x14ac:dyDescent="0.3">
      <c r="B117" s="373"/>
      <c r="C117" s="374"/>
      <c r="D117" s="374"/>
      <c r="E117" s="374"/>
      <c r="F117" s="99"/>
      <c r="G117" s="99">
        <v>0</v>
      </c>
      <c r="H117" s="100">
        <f t="shared" si="21"/>
        <v>0</v>
      </c>
      <c r="I117" s="50" t="str">
        <f t="shared" si="20"/>
        <v>Sem alteração</v>
      </c>
      <c r="J117" s="37"/>
      <c r="K117" s="38"/>
      <c r="L117" s="39"/>
      <c r="M117" s="39"/>
      <c r="N117" s="39"/>
      <c r="O117" s="39"/>
      <c r="P117" s="40"/>
    </row>
    <row r="118" spans="2:16" ht="23.1" customHeight="1" x14ac:dyDescent="0.25">
      <c r="B118" s="483" t="s">
        <v>8</v>
      </c>
      <c r="C118" s="484"/>
      <c r="D118" s="484"/>
      <c r="E118" s="485"/>
      <c r="F118" s="108">
        <f>SUM(F115:F117)</f>
        <v>0</v>
      </c>
      <c r="G118" s="108">
        <f>SUM(G115:G117)</f>
        <v>0</v>
      </c>
      <c r="H118" s="107">
        <f>SUM(H115:H117)</f>
        <v>0</v>
      </c>
      <c r="I118" s="81" t="str">
        <f>_xlfn.IFS(H118=F118,"Sem alteração",F118=(G118*-1),"Excluído",AND(G118&lt;&gt;0,F118&lt;&gt;0),"Alterado",AND(G118&gt;0,F118=0),"Incluído")</f>
        <v>Sem alteração</v>
      </c>
    </row>
    <row r="119" spans="2:16" ht="15" customHeight="1" x14ac:dyDescent="0.25">
      <c r="B119" s="446"/>
      <c r="C119" s="447"/>
      <c r="D119" s="447"/>
      <c r="E119" s="447"/>
      <c r="F119" s="447"/>
      <c r="G119" s="447"/>
      <c r="H119" s="447"/>
      <c r="I119" s="456"/>
    </row>
    <row r="120" spans="2:16" ht="30" customHeight="1" x14ac:dyDescent="0.25">
      <c r="B120" s="429" t="s">
        <v>160</v>
      </c>
      <c r="C120" s="184"/>
      <c r="D120" s="184"/>
      <c r="E120" s="184"/>
      <c r="F120" s="184"/>
      <c r="G120" s="184"/>
      <c r="H120" s="184"/>
      <c r="I120" s="430"/>
    </row>
    <row r="121" spans="2:16" ht="30" customHeight="1" x14ac:dyDescent="0.25">
      <c r="B121" s="409" t="s">
        <v>10</v>
      </c>
      <c r="C121" s="410"/>
      <c r="D121" s="410"/>
      <c r="E121" s="410"/>
      <c r="F121" s="10" t="s">
        <v>62</v>
      </c>
      <c r="G121" s="10" t="s">
        <v>63</v>
      </c>
      <c r="H121" s="10" t="s">
        <v>64</v>
      </c>
      <c r="I121" s="23" t="s">
        <v>83</v>
      </c>
    </row>
    <row r="122" spans="2:16" ht="15" customHeight="1" thickBot="1" x14ac:dyDescent="0.3">
      <c r="B122" s="470" t="s">
        <v>50</v>
      </c>
      <c r="C122" s="471"/>
      <c r="D122" s="471"/>
      <c r="E122" s="471"/>
      <c r="F122" s="471"/>
      <c r="G122" s="471"/>
      <c r="H122" s="472"/>
      <c r="I122" s="473"/>
    </row>
    <row r="123" spans="2:16" s="12" customFormat="1" ht="23.1" customHeight="1" thickBot="1" x14ac:dyDescent="0.3">
      <c r="B123" s="468"/>
      <c r="C123" s="469"/>
      <c r="D123" s="469"/>
      <c r="E123" s="469"/>
      <c r="F123" s="99"/>
      <c r="G123" s="99">
        <v>0</v>
      </c>
      <c r="H123" s="100">
        <f>F123+G123</f>
        <v>0</v>
      </c>
      <c r="I123" s="50" t="str">
        <f t="shared" ref="I123:I125" si="22">_xlfn.IFS(H123=F123,"Sem alteração",F123=(G123*-1),"Excluído",AND(G123&lt;&gt;0,F123&lt;&gt;0),"Alterado",AND(G123&gt;0,F123=0),"Incluído")</f>
        <v>Sem alteração</v>
      </c>
      <c r="J123" s="37"/>
      <c r="K123" s="38"/>
      <c r="L123" s="39"/>
      <c r="M123" s="39"/>
      <c r="N123" s="39"/>
      <c r="O123" s="39"/>
      <c r="P123" s="40"/>
    </row>
    <row r="124" spans="2:16" s="12" customFormat="1" ht="23.1" customHeight="1" thickBot="1" x14ac:dyDescent="0.3">
      <c r="B124" s="468"/>
      <c r="C124" s="469"/>
      <c r="D124" s="469"/>
      <c r="E124" s="469"/>
      <c r="F124" s="99"/>
      <c r="G124" s="99">
        <v>0</v>
      </c>
      <c r="H124" s="100">
        <f t="shared" ref="H124:H125" si="23">F124+G124</f>
        <v>0</v>
      </c>
      <c r="I124" s="50" t="str">
        <f t="shared" si="22"/>
        <v>Sem alteração</v>
      </c>
      <c r="J124" s="37"/>
      <c r="K124" s="38"/>
      <c r="L124" s="39"/>
      <c r="M124" s="39"/>
      <c r="N124" s="39"/>
      <c r="O124" s="39"/>
      <c r="P124" s="40"/>
    </row>
    <row r="125" spans="2:16" s="12" customFormat="1" ht="23.1" customHeight="1" thickBot="1" x14ac:dyDescent="0.3">
      <c r="B125" s="468"/>
      <c r="C125" s="469"/>
      <c r="D125" s="469"/>
      <c r="E125" s="469"/>
      <c r="F125" s="99"/>
      <c r="G125" s="99">
        <v>0</v>
      </c>
      <c r="H125" s="100">
        <f t="shared" si="23"/>
        <v>0</v>
      </c>
      <c r="I125" s="50" t="str">
        <f t="shared" si="22"/>
        <v>Sem alteração</v>
      </c>
      <c r="J125" s="37"/>
      <c r="K125" s="38"/>
      <c r="L125" s="39"/>
      <c r="M125" s="39"/>
      <c r="N125" s="39"/>
      <c r="O125" s="39"/>
      <c r="P125" s="40"/>
    </row>
    <row r="126" spans="2:16" ht="23.1" customHeight="1" x14ac:dyDescent="0.25">
      <c r="B126" s="396" t="s">
        <v>9</v>
      </c>
      <c r="C126" s="397"/>
      <c r="D126" s="397"/>
      <c r="E126" s="397"/>
      <c r="F126" s="107">
        <f>SUM(F123:F125)</f>
        <v>0</v>
      </c>
      <c r="G126" s="107">
        <f>SUM(G123:G125)</f>
        <v>0</v>
      </c>
      <c r="H126" s="107">
        <f>SUM(H123:H125)</f>
        <v>0</v>
      </c>
      <c r="I126" s="81" t="str">
        <f>_xlfn.IFS(H126=F126,"Sem alteração",F126=(G126*-1),"Excluído",AND(G126&lt;&gt;0,F126&lt;&gt;0),"Alterado",AND(G126&gt;0,F126=0),"Incluído")</f>
        <v>Sem alteração</v>
      </c>
    </row>
    <row r="127" spans="2:16" ht="23.1" customHeight="1" x14ac:dyDescent="0.25">
      <c r="B127" s="474"/>
      <c r="C127" s="475"/>
      <c r="D127" s="475"/>
      <c r="E127" s="475"/>
      <c r="F127" s="475"/>
      <c r="G127" s="475"/>
      <c r="H127" s="475"/>
      <c r="I127" s="476"/>
    </row>
    <row r="128" spans="2:16" ht="23.1" customHeight="1" x14ac:dyDescent="0.25">
      <c r="B128" s="429" t="s">
        <v>200</v>
      </c>
      <c r="C128" s="184"/>
      <c r="D128" s="184"/>
      <c r="E128" s="184"/>
      <c r="F128" s="184"/>
      <c r="G128" s="184"/>
      <c r="H128" s="184"/>
      <c r="I128" s="430"/>
    </row>
    <row r="129" spans="2:16" ht="23.1" customHeight="1" x14ac:dyDescent="0.25">
      <c r="B129" s="409" t="s">
        <v>10</v>
      </c>
      <c r="C129" s="410"/>
      <c r="D129" s="410"/>
      <c r="E129" s="410"/>
      <c r="F129" s="10" t="s">
        <v>62</v>
      </c>
      <c r="G129" s="10" t="s">
        <v>63</v>
      </c>
      <c r="H129" s="10" t="s">
        <v>64</v>
      </c>
      <c r="I129" s="23" t="s">
        <v>83</v>
      </c>
    </row>
    <row r="130" spans="2:16" ht="23.1" customHeight="1" thickBot="1" x14ac:dyDescent="0.3">
      <c r="B130" s="470" t="s">
        <v>50</v>
      </c>
      <c r="C130" s="471"/>
      <c r="D130" s="471"/>
      <c r="E130" s="471"/>
      <c r="F130" s="471"/>
      <c r="G130" s="471"/>
      <c r="H130" s="472"/>
      <c r="I130" s="473"/>
    </row>
    <row r="131" spans="2:16" ht="23.1" customHeight="1" thickBot="1" x14ac:dyDescent="0.3">
      <c r="B131" s="468"/>
      <c r="C131" s="469"/>
      <c r="D131" s="469"/>
      <c r="E131" s="469"/>
      <c r="F131" s="99"/>
      <c r="G131" s="99">
        <v>0</v>
      </c>
      <c r="H131" s="100">
        <f>F131+G131</f>
        <v>0</v>
      </c>
      <c r="I131" s="50" t="str">
        <f t="shared" ref="I131:I133" si="24">_xlfn.IFS(H131=F131,"Sem alteração",F131=(G131*-1),"Excluído",AND(G131&lt;&gt;0,F131&lt;&gt;0),"Alterado",AND(G131&gt;0,F131=0),"Incluído")</f>
        <v>Sem alteração</v>
      </c>
    </row>
    <row r="132" spans="2:16" ht="23.1" customHeight="1" thickBot="1" x14ac:dyDescent="0.3">
      <c r="B132" s="468"/>
      <c r="C132" s="469"/>
      <c r="D132" s="469"/>
      <c r="E132" s="469"/>
      <c r="F132" s="99"/>
      <c r="G132" s="99">
        <v>0</v>
      </c>
      <c r="H132" s="100">
        <f>F132+G132</f>
        <v>0</v>
      </c>
      <c r="I132" s="50" t="str">
        <f t="shared" si="24"/>
        <v>Sem alteração</v>
      </c>
    </row>
    <row r="133" spans="2:16" ht="23.1" customHeight="1" thickBot="1" x14ac:dyDescent="0.3">
      <c r="B133" s="468"/>
      <c r="C133" s="469"/>
      <c r="D133" s="469"/>
      <c r="E133" s="469"/>
      <c r="F133" s="99"/>
      <c r="G133" s="99">
        <v>0</v>
      </c>
      <c r="H133" s="100">
        <f>F133+G133</f>
        <v>0</v>
      </c>
      <c r="I133" s="50" t="str">
        <f t="shared" si="24"/>
        <v>Sem alteração</v>
      </c>
    </row>
    <row r="134" spans="2:16" ht="23.1" customHeight="1" x14ac:dyDescent="0.25">
      <c r="B134" s="396" t="s">
        <v>161</v>
      </c>
      <c r="C134" s="397"/>
      <c r="D134" s="397"/>
      <c r="E134" s="397"/>
      <c r="F134" s="107">
        <f>SUM(F131:F133)</f>
        <v>0</v>
      </c>
      <c r="G134" s="107">
        <f>SUM(G131:G133)</f>
        <v>0</v>
      </c>
      <c r="H134" s="107">
        <f>SUM(H131:H133)</f>
        <v>0</v>
      </c>
      <c r="I134" s="81" t="str">
        <f>_xlfn.IFS(H134=F134,"Sem alteração",F134=(G134*-1),"Excluído",AND(G134&lt;&gt;0,F134&lt;&gt;0),"Alterado",AND(G134&gt;0,F134=0),"Incluído")</f>
        <v>Sem alteração</v>
      </c>
    </row>
    <row r="135" spans="2:16" ht="23.1" customHeight="1" thickBot="1" x14ac:dyDescent="0.3">
      <c r="B135" s="126"/>
      <c r="C135" s="127"/>
      <c r="D135" s="127"/>
      <c r="E135" s="127"/>
      <c r="F135" s="128"/>
      <c r="G135" s="128"/>
      <c r="H135" s="128"/>
      <c r="I135" s="129"/>
    </row>
    <row r="136" spans="2:16" ht="15.75" thickBot="1" x14ac:dyDescent="0.3">
      <c r="B136" s="391" t="s">
        <v>25</v>
      </c>
      <c r="C136" s="392"/>
      <c r="D136" s="392"/>
      <c r="E136" s="392"/>
      <c r="F136" s="392"/>
      <c r="G136" s="392"/>
      <c r="H136" s="392"/>
      <c r="I136" s="393"/>
    </row>
    <row r="137" spans="2:16" ht="30" customHeight="1" x14ac:dyDescent="0.25">
      <c r="B137" s="383" t="s">
        <v>194</v>
      </c>
      <c r="C137" s="384"/>
      <c r="D137" s="384"/>
      <c r="E137" s="384"/>
      <c r="F137" s="384"/>
      <c r="G137" s="384"/>
      <c r="H137" s="384"/>
      <c r="I137" s="385"/>
    </row>
    <row r="138" spans="2:16" ht="30" customHeight="1" x14ac:dyDescent="0.25">
      <c r="B138" s="409" t="s">
        <v>10</v>
      </c>
      <c r="C138" s="410"/>
      <c r="D138" s="410"/>
      <c r="E138" s="410"/>
      <c r="F138" s="10" t="s">
        <v>62</v>
      </c>
      <c r="G138" s="10" t="s">
        <v>63</v>
      </c>
      <c r="H138" s="10" t="s">
        <v>64</v>
      </c>
      <c r="I138" s="23" t="s">
        <v>83</v>
      </c>
    </row>
    <row r="139" spans="2:16" ht="15" customHeight="1" thickBot="1" x14ac:dyDescent="0.3">
      <c r="B139" s="435" t="s">
        <v>49</v>
      </c>
      <c r="C139" s="436"/>
      <c r="D139" s="436"/>
      <c r="E139" s="436"/>
      <c r="F139" s="436"/>
      <c r="G139" s="436"/>
      <c r="H139" s="437"/>
      <c r="I139" s="438"/>
    </row>
    <row r="140" spans="2:16" s="12" customFormat="1" ht="23.1" customHeight="1" thickBot="1" x14ac:dyDescent="0.3">
      <c r="B140" s="462" t="s">
        <v>96</v>
      </c>
      <c r="C140" s="463"/>
      <c r="D140" s="463"/>
      <c r="E140" s="463"/>
      <c r="F140" s="99"/>
      <c r="G140" s="99">
        <v>0</v>
      </c>
      <c r="H140" s="100">
        <f>F140+G140</f>
        <v>0</v>
      </c>
      <c r="I140" s="50" t="str">
        <f t="shared" ref="I140:I160" si="25">_xlfn.IFS(H140=F140,"Sem alteração",F140=(G140*-1),"Excluído",AND(G140&lt;&gt;0,F140&lt;&gt;0),"Alterado",AND(G140&gt;0,F140=0),"Incluído")</f>
        <v>Sem alteração</v>
      </c>
      <c r="J140" s="37"/>
      <c r="K140" s="48"/>
      <c r="L140" s="39"/>
      <c r="M140" s="39"/>
      <c r="N140" s="39"/>
      <c r="O140" s="39"/>
      <c r="P140" s="40"/>
    </row>
    <row r="141" spans="2:16" s="12" customFormat="1" ht="23.1" customHeight="1" thickBot="1" x14ac:dyDescent="0.3">
      <c r="B141" s="466" t="s">
        <v>35</v>
      </c>
      <c r="C141" s="467"/>
      <c r="D141" s="467"/>
      <c r="E141" s="467"/>
      <c r="F141" s="99"/>
      <c r="G141" s="99">
        <v>0</v>
      </c>
      <c r="H141" s="100">
        <f t="shared" ref="H141:H160" si="26">F141+G141</f>
        <v>0</v>
      </c>
      <c r="I141" s="50" t="str">
        <f t="shared" si="25"/>
        <v>Sem alteração</v>
      </c>
      <c r="J141" s="37"/>
      <c r="K141" s="48" t="s">
        <v>48</v>
      </c>
      <c r="L141" s="39"/>
      <c r="M141" s="39"/>
      <c r="N141" s="39"/>
      <c r="O141" s="39"/>
      <c r="P141" s="40"/>
    </row>
    <row r="142" spans="2:16" s="12" customFormat="1" ht="23.1" customHeight="1" thickBot="1" x14ac:dyDescent="0.3">
      <c r="B142" s="462" t="s">
        <v>208</v>
      </c>
      <c r="C142" s="463"/>
      <c r="D142" s="463"/>
      <c r="E142" s="463"/>
      <c r="F142" s="99"/>
      <c r="G142" s="99">
        <v>0</v>
      </c>
      <c r="H142" s="100">
        <f t="shared" si="26"/>
        <v>0</v>
      </c>
      <c r="I142" s="50" t="str">
        <f t="shared" si="25"/>
        <v>Sem alteração</v>
      </c>
      <c r="J142" s="37"/>
      <c r="K142" s="49"/>
      <c r="L142" s="39"/>
      <c r="M142" s="39"/>
      <c r="N142" s="39"/>
      <c r="O142" s="39"/>
      <c r="P142" s="40"/>
    </row>
    <row r="143" spans="2:16" s="12" customFormat="1" ht="23.1" customHeight="1" thickBot="1" x14ac:dyDescent="0.3">
      <c r="B143" s="466" t="s">
        <v>209</v>
      </c>
      <c r="C143" s="467"/>
      <c r="D143" s="467"/>
      <c r="E143" s="467"/>
      <c r="F143" s="99"/>
      <c r="G143" s="99">
        <v>0</v>
      </c>
      <c r="H143" s="100">
        <f t="shared" si="26"/>
        <v>0</v>
      </c>
      <c r="I143" s="50" t="str">
        <f t="shared" si="25"/>
        <v>Sem alteração</v>
      </c>
      <c r="J143" s="37"/>
      <c r="K143" s="48"/>
      <c r="L143" s="39"/>
      <c r="M143" s="39"/>
      <c r="N143" s="39"/>
      <c r="O143" s="39"/>
      <c r="P143" s="40"/>
    </row>
    <row r="144" spans="2:16" s="12" customFormat="1" ht="23.1" customHeight="1" thickBot="1" x14ac:dyDescent="0.3">
      <c r="B144" s="466" t="s">
        <v>210</v>
      </c>
      <c r="C144" s="467"/>
      <c r="D144" s="467"/>
      <c r="E144" s="467"/>
      <c r="F144" s="99"/>
      <c r="G144" s="99">
        <v>0</v>
      </c>
      <c r="H144" s="100">
        <f t="shared" si="26"/>
        <v>0</v>
      </c>
      <c r="I144" s="50" t="str">
        <f t="shared" si="25"/>
        <v>Sem alteração</v>
      </c>
      <c r="J144" s="37"/>
      <c r="K144" s="38"/>
      <c r="L144" s="39"/>
      <c r="M144" s="39"/>
      <c r="N144" s="39"/>
      <c r="O144" s="39"/>
      <c r="P144" s="40"/>
    </row>
    <row r="145" spans="2:16" s="12" customFormat="1" ht="23.1" customHeight="1" thickBot="1" x14ac:dyDescent="0.3">
      <c r="B145" s="466" t="s">
        <v>211</v>
      </c>
      <c r="C145" s="467"/>
      <c r="D145" s="467"/>
      <c r="E145" s="467"/>
      <c r="F145" s="99"/>
      <c r="G145" s="99">
        <v>0</v>
      </c>
      <c r="H145" s="100">
        <f t="shared" si="26"/>
        <v>0</v>
      </c>
      <c r="I145" s="50" t="str">
        <f t="shared" si="25"/>
        <v>Sem alteração</v>
      </c>
      <c r="J145" s="37"/>
      <c r="K145" s="38"/>
      <c r="L145" s="39"/>
      <c r="M145" s="39"/>
      <c r="N145" s="39"/>
      <c r="O145" s="39"/>
      <c r="P145" s="40"/>
    </row>
    <row r="146" spans="2:16" s="12" customFormat="1" ht="23.1" customHeight="1" thickBot="1" x14ac:dyDescent="0.3">
      <c r="B146" s="466" t="s">
        <v>212</v>
      </c>
      <c r="C146" s="467"/>
      <c r="D146" s="467"/>
      <c r="E146" s="467"/>
      <c r="F146" s="99"/>
      <c r="G146" s="99">
        <v>0</v>
      </c>
      <c r="H146" s="100">
        <f t="shared" si="26"/>
        <v>0</v>
      </c>
      <c r="I146" s="50" t="str">
        <f t="shared" si="25"/>
        <v>Sem alteração</v>
      </c>
      <c r="J146" s="37"/>
      <c r="K146" s="38"/>
      <c r="L146" s="39"/>
      <c r="M146" s="39"/>
      <c r="N146" s="39"/>
      <c r="O146" s="39"/>
      <c r="P146" s="40"/>
    </row>
    <row r="147" spans="2:16" s="12" customFormat="1" ht="23.1" customHeight="1" thickBot="1" x14ac:dyDescent="0.3">
      <c r="B147" s="466" t="s">
        <v>36</v>
      </c>
      <c r="C147" s="467"/>
      <c r="D147" s="467"/>
      <c r="E147" s="467"/>
      <c r="F147" s="99"/>
      <c r="G147" s="99">
        <v>0</v>
      </c>
      <c r="H147" s="100">
        <f t="shared" si="26"/>
        <v>0</v>
      </c>
      <c r="I147" s="50" t="str">
        <f t="shared" si="25"/>
        <v>Sem alteração</v>
      </c>
      <c r="J147" s="37"/>
      <c r="K147" s="38"/>
      <c r="L147" s="39"/>
      <c r="M147" s="39"/>
      <c r="N147" s="39"/>
      <c r="O147" s="39"/>
      <c r="P147" s="40"/>
    </row>
    <row r="148" spans="2:16" s="12" customFormat="1" ht="23.1" customHeight="1" thickBot="1" x14ac:dyDescent="0.3">
      <c r="B148" s="466" t="s">
        <v>37</v>
      </c>
      <c r="C148" s="467"/>
      <c r="D148" s="467"/>
      <c r="E148" s="467"/>
      <c r="F148" s="99"/>
      <c r="G148" s="99">
        <v>0</v>
      </c>
      <c r="H148" s="100">
        <f t="shared" si="26"/>
        <v>0</v>
      </c>
      <c r="I148" s="50" t="str">
        <f t="shared" si="25"/>
        <v>Sem alteração</v>
      </c>
      <c r="J148" s="37"/>
      <c r="K148" s="38"/>
      <c r="L148" s="39"/>
      <c r="M148" s="39"/>
      <c r="N148" s="39"/>
      <c r="O148" s="39"/>
      <c r="P148" s="40"/>
    </row>
    <row r="149" spans="2:16" s="12" customFormat="1" ht="23.1" customHeight="1" thickBot="1" x14ac:dyDescent="0.3">
      <c r="B149" s="466" t="s">
        <v>188</v>
      </c>
      <c r="C149" s="467"/>
      <c r="D149" s="467"/>
      <c r="E149" s="467"/>
      <c r="F149" s="99"/>
      <c r="G149" s="99">
        <v>0</v>
      </c>
      <c r="H149" s="100">
        <f t="shared" si="26"/>
        <v>0</v>
      </c>
      <c r="I149" s="50" t="str">
        <f t="shared" si="25"/>
        <v>Sem alteração</v>
      </c>
      <c r="J149" s="37"/>
      <c r="K149" s="38"/>
      <c r="L149" s="39"/>
      <c r="M149" s="39"/>
      <c r="N149" s="39"/>
      <c r="O149" s="39"/>
      <c r="P149" s="40"/>
    </row>
    <row r="150" spans="2:16" s="12" customFormat="1" ht="23.1" customHeight="1" thickBot="1" x14ac:dyDescent="0.3">
      <c r="B150" s="466" t="s">
        <v>38</v>
      </c>
      <c r="C150" s="467"/>
      <c r="D150" s="467"/>
      <c r="E150" s="467"/>
      <c r="F150" s="99"/>
      <c r="G150" s="99">
        <v>0</v>
      </c>
      <c r="H150" s="100">
        <f t="shared" si="26"/>
        <v>0</v>
      </c>
      <c r="I150" s="50" t="str">
        <f t="shared" si="25"/>
        <v>Sem alteração</v>
      </c>
      <c r="J150" s="37"/>
      <c r="K150" s="38"/>
      <c r="L150" s="39"/>
      <c r="M150" s="39"/>
      <c r="N150" s="39"/>
      <c r="O150" s="39"/>
      <c r="P150" s="40"/>
    </row>
    <row r="151" spans="2:16" s="12" customFormat="1" ht="23.1" customHeight="1" thickBot="1" x14ac:dyDescent="0.3">
      <c r="B151" s="466" t="s">
        <v>39</v>
      </c>
      <c r="C151" s="467"/>
      <c r="D151" s="467"/>
      <c r="E151" s="467"/>
      <c r="F151" s="99"/>
      <c r="G151" s="99">
        <v>0</v>
      </c>
      <c r="H151" s="100">
        <f t="shared" si="26"/>
        <v>0</v>
      </c>
      <c r="I151" s="50" t="str">
        <f t="shared" si="25"/>
        <v>Sem alteração</v>
      </c>
      <c r="J151" s="37"/>
      <c r="K151" s="38"/>
      <c r="L151" s="39"/>
      <c r="M151" s="39"/>
      <c r="N151" s="39"/>
      <c r="O151" s="39"/>
      <c r="P151" s="40"/>
    </row>
    <row r="152" spans="2:16" s="12" customFormat="1" ht="23.1" customHeight="1" thickBot="1" x14ac:dyDescent="0.3">
      <c r="B152" s="466" t="s">
        <v>40</v>
      </c>
      <c r="C152" s="467"/>
      <c r="D152" s="467"/>
      <c r="E152" s="467"/>
      <c r="F152" s="99"/>
      <c r="G152" s="99">
        <v>0</v>
      </c>
      <c r="H152" s="100">
        <f t="shared" si="26"/>
        <v>0</v>
      </c>
      <c r="I152" s="50" t="str">
        <f t="shared" si="25"/>
        <v>Sem alteração</v>
      </c>
      <c r="J152" s="37"/>
      <c r="K152" s="38"/>
      <c r="L152" s="39"/>
      <c r="M152" s="39"/>
      <c r="N152" s="39"/>
      <c r="O152" s="39"/>
      <c r="P152" s="40"/>
    </row>
    <row r="153" spans="2:16" s="12" customFormat="1" ht="23.1" customHeight="1" thickBot="1" x14ac:dyDescent="0.3">
      <c r="B153" s="462" t="s">
        <v>41</v>
      </c>
      <c r="C153" s="463"/>
      <c r="D153" s="463"/>
      <c r="E153" s="463"/>
      <c r="F153" s="99"/>
      <c r="G153" s="99">
        <v>0</v>
      </c>
      <c r="H153" s="100">
        <f t="shared" si="26"/>
        <v>0</v>
      </c>
      <c r="I153" s="50" t="str">
        <f t="shared" si="25"/>
        <v>Sem alteração</v>
      </c>
      <c r="J153" s="37"/>
      <c r="K153" s="38"/>
      <c r="L153" s="39"/>
      <c r="M153" s="39"/>
      <c r="N153" s="39"/>
      <c r="O153" s="39"/>
      <c r="P153" s="40"/>
    </row>
    <row r="154" spans="2:16" s="12" customFormat="1" ht="23.1" customHeight="1" thickBot="1" x14ac:dyDescent="0.3">
      <c r="B154" s="462" t="s">
        <v>42</v>
      </c>
      <c r="C154" s="463"/>
      <c r="D154" s="463"/>
      <c r="E154" s="463"/>
      <c r="F154" s="99"/>
      <c r="G154" s="99">
        <v>0</v>
      </c>
      <c r="H154" s="100">
        <f t="shared" si="26"/>
        <v>0</v>
      </c>
      <c r="I154" s="50" t="str">
        <f t="shared" si="25"/>
        <v>Sem alteração</v>
      </c>
      <c r="J154" s="37"/>
      <c r="K154" s="38"/>
      <c r="L154" s="39"/>
      <c r="M154" s="39"/>
      <c r="N154" s="39"/>
      <c r="O154" s="39"/>
      <c r="P154" s="40"/>
    </row>
    <row r="155" spans="2:16" s="12" customFormat="1" ht="23.1" customHeight="1" thickBot="1" x14ac:dyDescent="0.3">
      <c r="B155" s="462" t="s">
        <v>43</v>
      </c>
      <c r="C155" s="463"/>
      <c r="D155" s="463"/>
      <c r="E155" s="463"/>
      <c r="F155" s="99"/>
      <c r="G155" s="99">
        <v>0</v>
      </c>
      <c r="H155" s="100">
        <f t="shared" si="26"/>
        <v>0</v>
      </c>
      <c r="I155" s="50" t="str">
        <f t="shared" si="25"/>
        <v>Sem alteração</v>
      </c>
      <c r="J155" s="37"/>
      <c r="K155" s="38"/>
      <c r="L155" s="39"/>
      <c r="M155" s="39"/>
      <c r="N155" s="39"/>
      <c r="O155" s="39"/>
      <c r="P155" s="40"/>
    </row>
    <row r="156" spans="2:16" s="12" customFormat="1" ht="23.1" customHeight="1" thickBot="1" x14ac:dyDescent="0.3">
      <c r="B156" s="462" t="s">
        <v>44</v>
      </c>
      <c r="C156" s="463"/>
      <c r="D156" s="463"/>
      <c r="E156" s="463"/>
      <c r="F156" s="99"/>
      <c r="G156" s="99">
        <v>0</v>
      </c>
      <c r="H156" s="100">
        <f t="shared" si="26"/>
        <v>0</v>
      </c>
      <c r="I156" s="50" t="str">
        <f t="shared" si="25"/>
        <v>Sem alteração</v>
      </c>
      <c r="J156" s="37"/>
      <c r="K156" s="38"/>
      <c r="L156" s="39"/>
      <c r="M156" s="39"/>
      <c r="N156" s="39"/>
      <c r="O156" s="39"/>
      <c r="P156" s="40"/>
    </row>
    <row r="157" spans="2:16" s="12" customFormat="1" ht="23.1" customHeight="1" thickBot="1" x14ac:dyDescent="0.3">
      <c r="B157" s="462" t="s">
        <v>189</v>
      </c>
      <c r="C157" s="463"/>
      <c r="D157" s="463"/>
      <c r="E157" s="463"/>
      <c r="F157" s="99"/>
      <c r="G157" s="99">
        <v>0</v>
      </c>
      <c r="H157" s="100">
        <f t="shared" si="26"/>
        <v>0</v>
      </c>
      <c r="I157" s="50" t="str">
        <f t="shared" si="25"/>
        <v>Sem alteração</v>
      </c>
      <c r="J157" s="37"/>
      <c r="K157" s="38"/>
      <c r="L157" s="39"/>
      <c r="M157" s="39"/>
      <c r="N157" s="39"/>
      <c r="O157" s="39"/>
      <c r="P157" s="40"/>
    </row>
    <row r="158" spans="2:16" s="12" customFormat="1" ht="23.1" customHeight="1" thickBot="1" x14ac:dyDescent="0.3">
      <c r="B158" s="462" t="s">
        <v>45</v>
      </c>
      <c r="C158" s="463"/>
      <c r="D158" s="463"/>
      <c r="E158" s="463"/>
      <c r="F158" s="99"/>
      <c r="G158" s="99">
        <v>0</v>
      </c>
      <c r="H158" s="100">
        <f t="shared" si="26"/>
        <v>0</v>
      </c>
      <c r="I158" s="50" t="str">
        <f t="shared" si="25"/>
        <v>Sem alteração</v>
      </c>
      <c r="J158" s="37"/>
      <c r="K158" s="38"/>
      <c r="L158" s="39"/>
      <c r="M158" s="39"/>
      <c r="N158" s="39"/>
      <c r="O158" s="39"/>
      <c r="P158" s="40"/>
    </row>
    <row r="159" spans="2:16" s="12" customFormat="1" ht="23.1" customHeight="1" thickBot="1" x14ac:dyDescent="0.3">
      <c r="B159" s="462" t="s">
        <v>46</v>
      </c>
      <c r="C159" s="463"/>
      <c r="D159" s="463"/>
      <c r="E159" s="463"/>
      <c r="F159" s="99"/>
      <c r="G159" s="99">
        <v>0</v>
      </c>
      <c r="H159" s="100">
        <f t="shared" si="26"/>
        <v>0</v>
      </c>
      <c r="I159" s="50" t="str">
        <f t="shared" si="25"/>
        <v>Sem alteração</v>
      </c>
      <c r="J159" s="37"/>
      <c r="K159" s="38"/>
      <c r="L159" s="39"/>
      <c r="M159" s="39"/>
      <c r="N159" s="39"/>
      <c r="O159" s="39"/>
      <c r="P159" s="40"/>
    </row>
    <row r="160" spans="2:16" s="12" customFormat="1" ht="23.1" customHeight="1" thickBot="1" x14ac:dyDescent="0.3">
      <c r="B160" s="450" t="s">
        <v>57</v>
      </c>
      <c r="C160" s="452"/>
      <c r="D160" s="452"/>
      <c r="E160" s="452"/>
      <c r="F160" s="99"/>
      <c r="G160" s="99">
        <v>0</v>
      </c>
      <c r="H160" s="100">
        <f t="shared" si="26"/>
        <v>0</v>
      </c>
      <c r="I160" s="50" t="str">
        <f t="shared" si="25"/>
        <v>Sem alteração</v>
      </c>
      <c r="J160" s="37"/>
      <c r="K160" s="38"/>
      <c r="L160" s="39"/>
      <c r="M160" s="39"/>
      <c r="N160" s="39"/>
      <c r="O160" s="39"/>
      <c r="P160" s="40"/>
    </row>
    <row r="161" spans="2:16" ht="23.1" customHeight="1" x14ac:dyDescent="0.25">
      <c r="B161" s="396" t="s">
        <v>135</v>
      </c>
      <c r="C161" s="397"/>
      <c r="D161" s="397"/>
      <c r="E161" s="397"/>
      <c r="F161" s="108">
        <f>SUM(F140:F160)</f>
        <v>0</v>
      </c>
      <c r="G161" s="108">
        <f t="shared" ref="G161:H161" si="27">SUM(G140:G160)</f>
        <v>0</v>
      </c>
      <c r="H161" s="107">
        <f t="shared" si="27"/>
        <v>0</v>
      </c>
      <c r="I161" s="81" t="str">
        <f>_xlfn.IFS(H161=F161,"Sem alteração",F161=(G161*-1),"Excluído",AND(G161&lt;&gt;0,F161&lt;&gt;0),"Alterado",AND(G161&gt;0,F161=0),"Incluído")</f>
        <v>Sem alteração</v>
      </c>
    </row>
    <row r="162" spans="2:16" ht="15" customHeight="1" x14ac:dyDescent="0.25">
      <c r="B162" s="26"/>
      <c r="I162" s="27"/>
    </row>
    <row r="163" spans="2:16" ht="30" customHeight="1" x14ac:dyDescent="0.25">
      <c r="B163" s="394" t="s">
        <v>195</v>
      </c>
      <c r="C163" s="227"/>
      <c r="D163" s="227"/>
      <c r="E163" s="227"/>
      <c r="F163" s="227"/>
      <c r="G163" s="227"/>
      <c r="H163" s="227"/>
      <c r="I163" s="395"/>
    </row>
    <row r="164" spans="2:16" ht="30" customHeight="1" thickBot="1" x14ac:dyDescent="0.3">
      <c r="B164" s="426" t="s">
        <v>10</v>
      </c>
      <c r="C164" s="427"/>
      <c r="D164" s="427"/>
      <c r="E164" s="427"/>
      <c r="F164" s="30" t="s">
        <v>62</v>
      </c>
      <c r="G164" s="30" t="s">
        <v>63</v>
      </c>
      <c r="H164" s="10" t="s">
        <v>64</v>
      </c>
      <c r="I164" s="31" t="s">
        <v>83</v>
      </c>
    </row>
    <row r="165" spans="2:16" s="12" customFormat="1" ht="23.1" customHeight="1" thickBot="1" x14ac:dyDescent="0.3">
      <c r="B165" s="373"/>
      <c r="C165" s="374"/>
      <c r="D165" s="374"/>
      <c r="E165" s="374"/>
      <c r="F165" s="99"/>
      <c r="G165" s="99">
        <v>0</v>
      </c>
      <c r="H165" s="100">
        <f>F165+G165</f>
        <v>0</v>
      </c>
      <c r="I165" s="50" t="str">
        <f t="shared" ref="I165" si="28">_xlfn.IFS(H165=F165,"Sem alteração",F165=(G165*-1),"Excluído",AND(G165&lt;&gt;0,F165&lt;&gt;0),"Alterado",AND(G165&gt;0,F165=0),"Incluído")</f>
        <v>Sem alteração</v>
      </c>
      <c r="J165" s="37"/>
      <c r="K165" s="38"/>
      <c r="L165" s="39"/>
      <c r="M165" s="39"/>
      <c r="N165" s="39"/>
      <c r="O165" s="39"/>
      <c r="P165" s="40"/>
    </row>
    <row r="166" spans="2:16" s="12" customFormat="1" ht="23.1" customHeight="1" thickBot="1" x14ac:dyDescent="0.3">
      <c r="B166" s="373"/>
      <c r="C166" s="374"/>
      <c r="D166" s="374"/>
      <c r="E166" s="374"/>
      <c r="F166" s="99"/>
      <c r="G166" s="99">
        <v>0</v>
      </c>
      <c r="H166" s="100">
        <f>F166+G166</f>
        <v>0</v>
      </c>
      <c r="I166" s="50" t="str">
        <f>_xlfn.IFS(H166=F166,"Sem alteração",F166=(G166*-1),"Excluído",AND(G166&lt;&gt;0,F166&lt;&gt;0),"Alterado",AND(G166&gt;0,F166=0),"Incluído")</f>
        <v>Sem alteração</v>
      </c>
      <c r="J166" s="37"/>
      <c r="K166" s="38"/>
      <c r="L166" s="39"/>
      <c r="M166" s="39"/>
      <c r="N166" s="39"/>
      <c r="O166" s="39"/>
      <c r="P166" s="40"/>
    </row>
    <row r="167" spans="2:16" s="12" customFormat="1" ht="23.1" customHeight="1" thickBot="1" x14ac:dyDescent="0.3">
      <c r="B167" s="373"/>
      <c r="C167" s="374"/>
      <c r="D167" s="374"/>
      <c r="E167" s="374"/>
      <c r="F167" s="99"/>
      <c r="G167" s="99">
        <v>0</v>
      </c>
      <c r="H167" s="100">
        <f>F167+G167</f>
        <v>0</v>
      </c>
      <c r="I167" s="50" t="str">
        <f>_xlfn.IFS(H167=F167,"Sem alteração",F167=(G167*-1),"Excluído",AND(G167&lt;&gt;0,F167&lt;&gt;0),"Alterado",AND(G167&gt;0,F167=0),"Incluído")</f>
        <v>Sem alteração</v>
      </c>
      <c r="J167" s="37"/>
      <c r="K167" s="38"/>
      <c r="L167" s="39"/>
      <c r="M167" s="39"/>
      <c r="N167" s="39"/>
      <c r="O167" s="39"/>
      <c r="P167" s="40"/>
    </row>
    <row r="168" spans="2:16" ht="23.1" customHeight="1" x14ac:dyDescent="0.25">
      <c r="B168" s="396" t="s">
        <v>163</v>
      </c>
      <c r="C168" s="397"/>
      <c r="D168" s="397"/>
      <c r="E168" s="397"/>
      <c r="F168" s="101">
        <f>SUM(F165:F167)</f>
        <v>0</v>
      </c>
      <c r="G168" s="101">
        <f>SUM(G165:G167)</f>
        <v>0</v>
      </c>
      <c r="H168" s="102">
        <f>SUM(H165:H167)</f>
        <v>0</v>
      </c>
      <c r="I168" s="81" t="str">
        <f>_xlfn.IFS(H168=F168,"Sem alteração",F168=(G168*-1),"Excluído",AND(G168&lt;&gt;0,F168&lt;&gt;0),"Alterado",AND(G168&gt;0,F168=0),"Incluído")</f>
        <v>Sem alteração</v>
      </c>
    </row>
    <row r="169" spans="2:16" ht="16.5" customHeight="1" thickBot="1" x14ac:dyDescent="0.3">
      <c r="B169" s="388"/>
      <c r="C169" s="389"/>
      <c r="D169" s="389"/>
      <c r="E169" s="389"/>
      <c r="F169" s="389"/>
      <c r="G169" s="389"/>
      <c r="H169" s="389"/>
      <c r="I169" s="390"/>
    </row>
    <row r="170" spans="2:16" ht="15" customHeight="1" thickBot="1" x14ac:dyDescent="0.3">
      <c r="B170" s="391" t="s">
        <v>30</v>
      </c>
      <c r="C170" s="392"/>
      <c r="D170" s="392"/>
      <c r="E170" s="392"/>
      <c r="F170" s="392"/>
      <c r="G170" s="392"/>
      <c r="H170" s="392"/>
      <c r="I170" s="393"/>
    </row>
    <row r="171" spans="2:16" ht="19.899999999999999" customHeight="1" x14ac:dyDescent="0.25">
      <c r="B171" s="383" t="s">
        <v>162</v>
      </c>
      <c r="C171" s="384"/>
      <c r="D171" s="384"/>
      <c r="E171" s="384"/>
      <c r="F171" s="384"/>
      <c r="G171" s="384"/>
      <c r="H171" s="384"/>
      <c r="I171" s="385"/>
    </row>
    <row r="172" spans="2:16" ht="27" x14ac:dyDescent="0.25">
      <c r="B172" s="366"/>
      <c r="C172" s="367"/>
      <c r="D172" s="367"/>
      <c r="E172" s="368"/>
      <c r="F172" s="82" t="s">
        <v>62</v>
      </c>
      <c r="G172" s="82" t="s">
        <v>63</v>
      </c>
      <c r="H172" s="82" t="s">
        <v>64</v>
      </c>
      <c r="I172" s="83"/>
    </row>
    <row r="173" spans="2:16" ht="24.95" customHeight="1" x14ac:dyDescent="0.25">
      <c r="B173" s="464">
        <f>'PLANO DE TRABALHO'!B33</f>
        <v>4010087</v>
      </c>
      <c r="C173" s="465"/>
      <c r="D173" s="465"/>
      <c r="E173" s="465"/>
      <c r="F173" s="98">
        <f>F168+F161+F134+F126+F118+F111+F94+F87+F77+F69+F50+F30+F23</f>
        <v>0</v>
      </c>
      <c r="G173" s="98">
        <f>G168+G161+G134+G126+G118+G111+G94+G87+G77+G69+G50+G30+G23</f>
        <v>0</v>
      </c>
      <c r="H173" s="98">
        <f>H168+H161+H134+H126+H118+H111+H94+H87+H77+H69+H50+H30+H23</f>
        <v>0</v>
      </c>
      <c r="I173" s="80" t="str">
        <f>_xlfn.IFS(H173=F173,"Sem alteração",F173=(G173*-1),"Excluído",AND(G173&lt;&gt;0,F173&lt;&gt;0),"Alterado",AND(G173&gt;0,F173=0),"Incluído")</f>
        <v>Sem alteração</v>
      </c>
    </row>
    <row r="174" spans="2:16" ht="15.75" customHeight="1" thickBot="1" x14ac:dyDescent="0.3">
      <c r="B174" s="132"/>
      <c r="C174" s="133"/>
      <c r="D174" s="133"/>
      <c r="E174" s="133"/>
      <c r="F174" s="134"/>
      <c r="G174" s="134"/>
      <c r="H174" s="134"/>
      <c r="I174" s="135"/>
    </row>
    <row r="175" spans="2:16" ht="15" customHeight="1" thickBot="1" x14ac:dyDescent="0.3">
      <c r="B175" s="391" t="s">
        <v>175</v>
      </c>
      <c r="C175" s="392"/>
      <c r="D175" s="392"/>
      <c r="E175" s="392"/>
      <c r="F175" s="392"/>
      <c r="G175" s="392"/>
      <c r="H175" s="392"/>
      <c r="I175" s="393"/>
    </row>
    <row r="176" spans="2:16" ht="30" customHeight="1" x14ac:dyDescent="0.25">
      <c r="B176" s="383" t="s">
        <v>196</v>
      </c>
      <c r="C176" s="384"/>
      <c r="D176" s="384"/>
      <c r="E176" s="460"/>
      <c r="F176" s="384"/>
      <c r="G176" s="384"/>
      <c r="H176" s="384"/>
      <c r="I176" s="461"/>
    </row>
    <row r="177" spans="2:9" ht="27.75" thickBot="1" x14ac:dyDescent="0.3">
      <c r="B177" s="366"/>
      <c r="C177" s="367"/>
      <c r="D177" s="367"/>
      <c r="E177" s="368"/>
      <c r="F177" s="82" t="s">
        <v>62</v>
      </c>
      <c r="G177" s="82" t="s">
        <v>63</v>
      </c>
      <c r="H177" s="82" t="s">
        <v>64</v>
      </c>
      <c r="I177" s="83"/>
    </row>
    <row r="178" spans="2:9" ht="30.75" customHeight="1" thickBot="1" x14ac:dyDescent="0.3">
      <c r="B178" s="379" t="s">
        <v>169</v>
      </c>
      <c r="C178" s="380"/>
      <c r="D178" s="380"/>
      <c r="E178" s="97">
        <v>0.04</v>
      </c>
      <c r="F178" s="94">
        <f>(F173*(E178*100))/(100-(E178*100)-(E179*100)-(E185*100))</f>
        <v>0</v>
      </c>
      <c r="G178" s="94">
        <f>(G173*(E178*100))/(100-(E178*100)-(E179*100)-(E185*100))</f>
        <v>0</v>
      </c>
      <c r="H178" s="95">
        <f>(H173*(E178*100))/(100-(E178*100)-(E179*100)-(E185*100))</f>
        <v>0</v>
      </c>
      <c r="I178" s="80" t="str">
        <f t="shared" ref="I178:I179" si="29">_xlfn.IFS(H178=F178,"Sem alteração",F178=(G178*-1),"Excluído",AND(G178&lt;&gt;0,F178&lt;&gt;0),"Alterado",AND(G178&gt;0,F178=0),"Incluído")</f>
        <v>Sem alteração</v>
      </c>
    </row>
    <row r="179" spans="2:9" ht="27.75" customHeight="1" thickBot="1" x14ac:dyDescent="0.3">
      <c r="B179" s="379" t="s">
        <v>170</v>
      </c>
      <c r="C179" s="380"/>
      <c r="D179" s="380"/>
      <c r="E179" s="97">
        <v>0.04</v>
      </c>
      <c r="F179" s="94">
        <f>(F173*(E179*100))/(100-(E178*100)-(E179*100)-(E185*100))</f>
        <v>0</v>
      </c>
      <c r="G179" s="94">
        <f>(G173*(E179*100))/(100-(E178*100)-(E179*100)-(E185*100))</f>
        <v>0</v>
      </c>
      <c r="H179" s="95">
        <f>(H173*(E179*100))/(100-(E178*100)-(E179*100)-(E185*100))</f>
        <v>0</v>
      </c>
      <c r="I179" s="80" t="str">
        <f t="shared" si="29"/>
        <v>Sem alteração</v>
      </c>
    </row>
    <row r="180" spans="2:9" ht="24.95" customHeight="1" x14ac:dyDescent="0.25">
      <c r="B180" s="376" t="s">
        <v>61</v>
      </c>
      <c r="C180" s="377"/>
      <c r="D180" s="377"/>
      <c r="E180" s="378"/>
      <c r="F180" s="96">
        <f>SUM(F178:F179)</f>
        <v>0</v>
      </c>
      <c r="G180" s="96">
        <f>SUM(G178:G179)</f>
        <v>0</v>
      </c>
      <c r="H180" s="96">
        <f>SUM(H178:H179)</f>
        <v>0</v>
      </c>
      <c r="I180" s="81" t="str">
        <f>_xlfn.IFS(H180=F180,"Sem alteração",F180=(G180*-1),"Excluído",AND(G180&lt;&gt;0,F180&lt;&gt;0),"Alterado",AND(G180&gt;0,F180=0),"Incluído")</f>
        <v>Sem alteração</v>
      </c>
    </row>
    <row r="181" spans="2:9" ht="15.75" customHeight="1" thickBot="1" x14ac:dyDescent="0.3">
      <c r="B181" s="130"/>
      <c r="C181" s="131"/>
      <c r="D181" s="131"/>
      <c r="E181" s="127"/>
      <c r="F181" s="136"/>
      <c r="G181" s="136"/>
      <c r="H181" s="136"/>
      <c r="I181" s="137"/>
    </row>
    <row r="182" spans="2:9" ht="24.95" customHeight="1" thickBot="1" x14ac:dyDescent="0.3">
      <c r="B182" s="391" t="s">
        <v>182</v>
      </c>
      <c r="C182" s="392"/>
      <c r="D182" s="392"/>
      <c r="E182" s="392"/>
      <c r="F182" s="392"/>
      <c r="G182" s="392"/>
      <c r="H182" s="392"/>
      <c r="I182" s="393"/>
    </row>
    <row r="183" spans="2:9" ht="30" customHeight="1" x14ac:dyDescent="0.25">
      <c r="B183" s="369" t="s">
        <v>197</v>
      </c>
      <c r="C183" s="186"/>
      <c r="D183" s="186"/>
      <c r="E183" s="186"/>
      <c r="F183" s="186"/>
      <c r="G183" s="186"/>
      <c r="H183" s="186"/>
      <c r="I183" s="375"/>
    </row>
    <row r="184" spans="2:9" ht="27.75" thickBot="1" x14ac:dyDescent="0.3">
      <c r="B184" s="366"/>
      <c r="C184" s="367"/>
      <c r="D184" s="367"/>
      <c r="E184" s="368"/>
      <c r="F184" s="82" t="s">
        <v>62</v>
      </c>
      <c r="G184" s="82" t="s">
        <v>63</v>
      </c>
      <c r="H184" s="82" t="s">
        <v>64</v>
      </c>
      <c r="I184" s="83"/>
    </row>
    <row r="185" spans="2:9" ht="24.95" customHeight="1" thickBot="1" x14ac:dyDescent="0.3">
      <c r="B185" s="381" t="s">
        <v>201</v>
      </c>
      <c r="C185" s="382"/>
      <c r="D185" s="382"/>
      <c r="E185" s="97">
        <v>0.12</v>
      </c>
      <c r="F185" s="94">
        <f>(F173*(E185*100))/(100-(E178*100)-(E179*100)-(E185*100))</f>
        <v>0</v>
      </c>
      <c r="G185" s="94">
        <f>(G173*(E185*100))/(100-(E178*100)-(E179*100)-(E185*100))</f>
        <v>0</v>
      </c>
      <c r="H185" s="95">
        <f>(H173*(E185*100))/(100-(E178*100)-(E179*100)-(E185*100))</f>
        <v>0</v>
      </c>
      <c r="I185" s="80" t="str">
        <f>_xlfn.IFS(H185=F185,"Sem alteração",F185=(G185*-1),"Excluído",AND(G185&lt;&gt;0,F185&lt;&gt;0),"Alterado",AND(G185&gt;0,F185=0),"Incluído")</f>
        <v>Sem alteração</v>
      </c>
    </row>
    <row r="186" spans="2:9" ht="24.95" customHeight="1" x14ac:dyDescent="0.25">
      <c r="B186" s="376" t="s">
        <v>198</v>
      </c>
      <c r="C186" s="377"/>
      <c r="D186" s="377"/>
      <c r="E186" s="378"/>
      <c r="F186" s="96">
        <f>F185</f>
        <v>0</v>
      </c>
      <c r="G186" s="96">
        <f>G185</f>
        <v>0</v>
      </c>
      <c r="H186" s="96">
        <f>H185</f>
        <v>0</v>
      </c>
      <c r="I186" s="81" t="str">
        <f>_xlfn.IFS(H186=F186,"Sem alteração",F186=(G186*-1),"Excluído",AND(G186&lt;&gt;0,F186&lt;&gt;0),"Alterado",AND(G186&gt;0,F186=0),"Incluído")</f>
        <v>Sem alteração</v>
      </c>
    </row>
    <row r="187" spans="2:9" ht="24.95" customHeight="1" thickBot="1" x14ac:dyDescent="0.3">
      <c r="B187" s="126"/>
      <c r="C187" s="127"/>
      <c r="D187" s="127"/>
      <c r="E187" s="127"/>
      <c r="F187" s="138"/>
      <c r="G187" s="138"/>
      <c r="H187" s="138"/>
      <c r="I187" s="129"/>
    </row>
    <row r="188" spans="2:9" ht="15" customHeight="1" thickBot="1" x14ac:dyDescent="0.3">
      <c r="B188" s="391" t="s">
        <v>177</v>
      </c>
      <c r="C188" s="392"/>
      <c r="D188" s="392"/>
      <c r="E188" s="392"/>
      <c r="F188" s="392"/>
      <c r="G188" s="392"/>
      <c r="H188" s="392"/>
      <c r="I188" s="393"/>
    </row>
    <row r="189" spans="2:9" ht="19.899999999999999" customHeight="1" thickBot="1" x14ac:dyDescent="0.3">
      <c r="B189" s="363" t="s">
        <v>113</v>
      </c>
      <c r="C189" s="364"/>
      <c r="D189" s="364"/>
      <c r="E189" s="364"/>
      <c r="F189" s="364"/>
      <c r="G189" s="364"/>
      <c r="H189" s="364"/>
      <c r="I189" s="365"/>
    </row>
    <row r="190" spans="2:9" ht="27" x14ac:dyDescent="0.25">
      <c r="B190" s="369"/>
      <c r="C190" s="186"/>
      <c r="D190" s="186"/>
      <c r="E190" s="187"/>
      <c r="F190" s="10" t="s">
        <v>62</v>
      </c>
      <c r="G190" s="10" t="s">
        <v>63</v>
      </c>
      <c r="H190" s="10" t="s">
        <v>64</v>
      </c>
      <c r="I190" s="84"/>
    </row>
    <row r="191" spans="2:9" ht="30" customHeight="1" x14ac:dyDescent="0.25">
      <c r="B191" s="370"/>
      <c r="C191" s="371"/>
      <c r="D191" s="371"/>
      <c r="E191" s="372"/>
      <c r="F191" s="94">
        <f>F173+F180+F186</f>
        <v>0</v>
      </c>
      <c r="G191" s="94">
        <f>G173+G180+G186</f>
        <v>0</v>
      </c>
      <c r="H191" s="94">
        <f>H173+H180+H186</f>
        <v>0</v>
      </c>
      <c r="I191" s="79" t="str">
        <f>_xlfn.IFS(H191=F191,"Sem alteração",F191=(G191*-1),"Excluído",AND(G191&lt;&gt;0,F191&lt;&gt;0),"Alterado",AND(G191&gt;0,F191=0),"Incluído")</f>
        <v>Sem alteração</v>
      </c>
    </row>
    <row r="192" spans="2:9" ht="18" customHeight="1" x14ac:dyDescent="0.25">
      <c r="B192" s="386"/>
      <c r="C192" s="387"/>
      <c r="D192" s="11"/>
      <c r="E192" s="11"/>
      <c r="F192" s="11"/>
      <c r="G192" s="11"/>
      <c r="H192" s="11"/>
      <c r="I192" s="28"/>
    </row>
    <row r="193" spans="2:9" ht="18" customHeight="1" x14ac:dyDescent="0.25">
      <c r="B193" s="29"/>
      <c r="C193" s="11"/>
      <c r="D193" s="11"/>
      <c r="E193" s="11"/>
      <c r="F193" s="11"/>
      <c r="G193" s="11"/>
      <c r="H193" s="11"/>
      <c r="I193" s="28"/>
    </row>
    <row r="194" spans="2:9" ht="18" customHeight="1" x14ac:dyDescent="0.25">
      <c r="B194" s="29"/>
      <c r="C194" s="11"/>
      <c r="D194" s="11"/>
      <c r="E194" s="11"/>
      <c r="F194" s="11"/>
      <c r="G194" s="11"/>
      <c r="H194" s="11"/>
      <c r="I194" s="28"/>
    </row>
    <row r="195" spans="2:9" ht="20.100000000000001" customHeight="1" x14ac:dyDescent="0.25">
      <c r="B195" s="357"/>
      <c r="C195" s="358"/>
      <c r="D195" s="358"/>
      <c r="E195" s="358"/>
      <c r="F195" s="358"/>
      <c r="G195" s="358"/>
      <c r="H195" s="358"/>
      <c r="I195" s="359"/>
    </row>
    <row r="196" spans="2:9" ht="20.100000000000001" customHeight="1" thickBot="1" x14ac:dyDescent="0.3">
      <c r="B196" s="360" t="s">
        <v>100</v>
      </c>
      <c r="C196" s="361"/>
      <c r="D196" s="361"/>
      <c r="E196" s="361"/>
      <c r="F196" s="361"/>
      <c r="G196" s="361"/>
      <c r="H196" s="361"/>
      <c r="I196" s="362"/>
    </row>
  </sheetData>
  <sheetProtection algorithmName="SHA-512" hashValue="qpbzIBNSu44ysdvsBPuzFQkxVArCEOPrRgUqo/2Wq2TYSRukBG2HdrcBgbvO0GOFDuw+BRvYK/fd+t4JJH9bQw==" saltValue="jbsowTdMDQgMQCrhmFOLTQ==" spinCount="100000" sheet="1" formatCells="0" formatColumns="0" formatRows="0" insertColumns="0" insertRows="0" deleteColumns="0" deleteRows="0" selectLockedCells="1"/>
  <mergeCells count="182">
    <mergeCell ref="B70:I70"/>
    <mergeCell ref="B78:I78"/>
    <mergeCell ref="B76:E76"/>
    <mergeCell ref="B74:E74"/>
    <mergeCell ref="B75:E75"/>
    <mergeCell ref="B68:E68"/>
    <mergeCell ref="B79:I79"/>
    <mergeCell ref="B81:I81"/>
    <mergeCell ref="B85:E85"/>
    <mergeCell ref="B86:E86"/>
    <mergeCell ref="B83:E83"/>
    <mergeCell ref="B92:E92"/>
    <mergeCell ref="B91:E91"/>
    <mergeCell ref="B100:E100"/>
    <mergeCell ref="B99:E99"/>
    <mergeCell ref="B93:E93"/>
    <mergeCell ref="B119:I119"/>
    <mergeCell ref="B111:E111"/>
    <mergeCell ref="B113:I113"/>
    <mergeCell ref="B118:E118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20:I120"/>
    <mergeCell ref="B122:I122"/>
    <mergeCell ref="B126:E126"/>
    <mergeCell ref="B137:I137"/>
    <mergeCell ref="B110:E110"/>
    <mergeCell ref="B124:E124"/>
    <mergeCell ref="B123:E123"/>
    <mergeCell ref="B116:E116"/>
    <mergeCell ref="B115:E115"/>
    <mergeCell ref="B117:E117"/>
    <mergeCell ref="B128:I128"/>
    <mergeCell ref="B129:E129"/>
    <mergeCell ref="B130:I130"/>
    <mergeCell ref="B131:E131"/>
    <mergeCell ref="B132:E132"/>
    <mergeCell ref="B133:E133"/>
    <mergeCell ref="B134:E134"/>
    <mergeCell ref="B136:I136"/>
    <mergeCell ref="B127:I127"/>
    <mergeCell ref="B146:E146"/>
    <mergeCell ref="B148:E148"/>
    <mergeCell ref="B149:E149"/>
    <mergeCell ref="B150:E150"/>
    <mergeCell ref="B125:E125"/>
    <mergeCell ref="B152:E152"/>
    <mergeCell ref="B139:I139"/>
    <mergeCell ref="B141:E141"/>
    <mergeCell ref="B142:E142"/>
    <mergeCell ref="B143:E143"/>
    <mergeCell ref="B144:E144"/>
    <mergeCell ref="B151:E151"/>
    <mergeCell ref="B176:I176"/>
    <mergeCell ref="B180:E180"/>
    <mergeCell ref="B161:E161"/>
    <mergeCell ref="B40:E40"/>
    <mergeCell ref="B35:E35"/>
    <mergeCell ref="B38:E38"/>
    <mergeCell ref="B48:E48"/>
    <mergeCell ref="B60:E60"/>
    <mergeCell ref="B157:E157"/>
    <mergeCell ref="B167:E167"/>
    <mergeCell ref="B173:E173"/>
    <mergeCell ref="B172:E172"/>
    <mergeCell ref="B138:E138"/>
    <mergeCell ref="B164:E164"/>
    <mergeCell ref="B145:E145"/>
    <mergeCell ref="B154:E154"/>
    <mergeCell ref="B155:E155"/>
    <mergeCell ref="B140:E140"/>
    <mergeCell ref="B156:E156"/>
    <mergeCell ref="B160:E160"/>
    <mergeCell ref="B158:E158"/>
    <mergeCell ref="B159:E159"/>
    <mergeCell ref="B153:E153"/>
    <mergeCell ref="B147:E147"/>
    <mergeCell ref="B32:I32"/>
    <mergeCell ref="B23:E23"/>
    <mergeCell ref="B24:I24"/>
    <mergeCell ref="B31:I31"/>
    <mergeCell ref="B30:E30"/>
    <mergeCell ref="B20:E20"/>
    <mergeCell ref="B29:E29"/>
    <mergeCell ref="B26:E26"/>
    <mergeCell ref="B28:E28"/>
    <mergeCell ref="B36:E36"/>
    <mergeCell ref="B49:E49"/>
    <mergeCell ref="B61:E61"/>
    <mergeCell ref="B57:E57"/>
    <mergeCell ref="B66:E66"/>
    <mergeCell ref="B58:E58"/>
    <mergeCell ref="B64:E64"/>
    <mergeCell ref="B42:E42"/>
    <mergeCell ref="B43:E43"/>
    <mergeCell ref="B44:E44"/>
    <mergeCell ref="B39:E39"/>
    <mergeCell ref="B41:E41"/>
    <mergeCell ref="B37:E37"/>
    <mergeCell ref="B59:E59"/>
    <mergeCell ref="B55:E55"/>
    <mergeCell ref="B63:E63"/>
    <mergeCell ref="B62:E62"/>
    <mergeCell ref="B65:E65"/>
    <mergeCell ref="B56:E56"/>
    <mergeCell ref="B45:E45"/>
    <mergeCell ref="B46:E46"/>
    <mergeCell ref="B47:E47"/>
    <mergeCell ref="B33:E33"/>
    <mergeCell ref="B53:E53"/>
    <mergeCell ref="B72:E72"/>
    <mergeCell ref="B80:E80"/>
    <mergeCell ref="B90:E90"/>
    <mergeCell ref="B97:E97"/>
    <mergeCell ref="B114:E114"/>
    <mergeCell ref="B121:E121"/>
    <mergeCell ref="B82:E82"/>
    <mergeCell ref="B84:E84"/>
    <mergeCell ref="B87:E87"/>
    <mergeCell ref="B89:I89"/>
    <mergeCell ref="B94:E94"/>
    <mergeCell ref="B96:I96"/>
    <mergeCell ref="B98:I98"/>
    <mergeCell ref="B34:I34"/>
    <mergeCell ref="B50:E50"/>
    <mergeCell ref="B52:I52"/>
    <mergeCell ref="B54:I54"/>
    <mergeCell ref="B69:E69"/>
    <mergeCell ref="B71:I71"/>
    <mergeCell ref="B73:I73"/>
    <mergeCell ref="B77:E77"/>
    <mergeCell ref="B51:I51"/>
    <mergeCell ref="B17:E17"/>
    <mergeCell ref="B27:E27"/>
    <mergeCell ref="L1:N1"/>
    <mergeCell ref="L2:N2"/>
    <mergeCell ref="L5:N5"/>
    <mergeCell ref="L6:N6"/>
    <mergeCell ref="L7:N7"/>
    <mergeCell ref="L8:N8"/>
    <mergeCell ref="B9:I9"/>
    <mergeCell ref="B8:I8"/>
    <mergeCell ref="B18:E18"/>
    <mergeCell ref="B21:E21"/>
    <mergeCell ref="B22:E22"/>
    <mergeCell ref="B25:I25"/>
    <mergeCell ref="B15:E15"/>
    <mergeCell ref="B11:I13"/>
    <mergeCell ref="B16:I16"/>
    <mergeCell ref="B14:I14"/>
    <mergeCell ref="B19:E19"/>
    <mergeCell ref="B67:E67"/>
    <mergeCell ref="B195:I195"/>
    <mergeCell ref="B196:I196"/>
    <mergeCell ref="B189:I189"/>
    <mergeCell ref="B177:E177"/>
    <mergeCell ref="B184:E184"/>
    <mergeCell ref="B190:E190"/>
    <mergeCell ref="B191:E191"/>
    <mergeCell ref="B166:E166"/>
    <mergeCell ref="B165:E165"/>
    <mergeCell ref="B183:I183"/>
    <mergeCell ref="B186:E186"/>
    <mergeCell ref="B178:D178"/>
    <mergeCell ref="B179:D179"/>
    <mergeCell ref="B185:D185"/>
    <mergeCell ref="B171:I171"/>
    <mergeCell ref="B192:C192"/>
    <mergeCell ref="B169:I169"/>
    <mergeCell ref="B170:I170"/>
    <mergeCell ref="B175:I175"/>
    <mergeCell ref="B182:I182"/>
    <mergeCell ref="B188:I188"/>
    <mergeCell ref="B163:I163"/>
    <mergeCell ref="B168:E168"/>
  </mergeCells>
  <hyperlinks>
    <hyperlink ref="B34:C34" r:id="rId1" display="Link Portaria Nº448, de 13/09/2002 - da Secretaria do Tesouro Nacional" xr:uid="{00000000-0004-0000-0100-000000000000}"/>
    <hyperlink ref="B54:C54" r:id="rId2" display="Link Portaria Nº448, de 13/09/2002 - da Secretaria do Tesouro Nacional" xr:uid="{00000000-0004-0000-0100-000001000000}"/>
    <hyperlink ref="B139:C139" r:id="rId3" display="Link Portaria Nº448, de 13/09/2002 - da Secretaria do Tesouro Nacional" xr:uid="{00000000-0004-0000-0100-000002000000}"/>
    <hyperlink ref="B122:G122" r:id="rId4" display="LEI Nº 11.788/2008 - LEI DO ESTAGIO" xr:uid="{00000000-0004-0000-0100-000004000000}"/>
    <hyperlink ref="B81" r:id="rId5" xr:uid="{00000000-0004-0000-0100-000005000000}"/>
    <hyperlink ref="B81:G81" r:id="rId6" display="Tabela Cálculo" xr:uid="{00000000-0004-0000-0100-000006000000}"/>
    <hyperlink ref="B98:G98" r:id="rId7" display="Tabela Cálculo" xr:uid="{00000000-0004-0000-0100-000007000000}"/>
    <hyperlink ref="B130:G130" r:id="rId8" display="LEI Nº 11.788/2008 - LEI DO ESTAGIO" xr:uid="{4353C5EB-EEF4-430C-B2FF-96EA20BC17EF}"/>
  </hyperlinks>
  <printOptions horizontalCentered="1"/>
  <pageMargins left="0.39370078740157483" right="0.31496062992125984" top="0.39370078740157483" bottom="0.19685039370078741" header="0.31496062992125984" footer="0.31496062992125984"/>
  <pageSetup paperSize="9" scale="75" orientation="portrait" r:id="rId9"/>
  <rowBreaks count="3" manualBreakCount="3">
    <brk id="43" max="16383" man="1"/>
    <brk id="70" max="16383" man="1"/>
    <brk id="136" max="16383" man="1"/>
  </rowBreaks>
  <ignoredErrors>
    <ignoredError sqref="H17:I18" unlockedFormula="1"/>
  </ignoredErrors>
  <drawing r:id="rId1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EAD30B5C-7806-4D8B-8524-963F2D1664E5}">
            <xm:f>$F$191&lt;&gt;'PLANO DE TRABALHO'!$B$40:$L$43</xm:f>
            <x14:dxf>
              <fill>
                <patternFill>
                  <bgColor theme="5" tint="0.79998168889431442"/>
                </patternFill>
              </fill>
            </x14:dxf>
          </x14:cfRule>
          <xm:sqref>F191</xm:sqref>
        </x14:conditionalFormatting>
        <x14:conditionalFormatting xmlns:xm="http://schemas.microsoft.com/office/excel/2006/main">
          <x14:cfRule type="expression" priority="6" id="{683706FC-D3D8-4678-AAF1-2C1391219991}">
            <xm:f>$H$23&lt;&gt;'PLANO DE TRABALHO'!$Q$157</xm:f>
            <x14:dxf>
              <fill>
                <patternFill>
                  <bgColor theme="5" tint="0.79998168889431442"/>
                </pattern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8" id="{B878688C-AB65-49C8-AEE0-F233470FB667}">
            <xm:f>$H$94+$H$111+$H$118+$H$126&lt;&gt;'PLANO DE TRABALHO'!$Q$145</xm:f>
            <x14:dxf>
              <fill>
                <patternFill>
                  <bgColor theme="5" tint="0.79998168889431442"/>
                </patternFill>
              </fill>
            </x14:dxf>
          </x14:cfRule>
          <xm:sqref>H94 H118 F126:H126 F134:H135</xm:sqref>
        </x14:conditionalFormatting>
        <x14:conditionalFormatting xmlns:xm="http://schemas.microsoft.com/office/excel/2006/main">
          <x14:cfRule type="expression" priority="1" id="{BFAF9BDB-1315-4BA8-AAEE-A509E7219B8B}">
            <xm:f>$H$94+$H$111+$H$118+$H$126&lt;&gt;'PLANO DE TRABALHO'!$Q$145</xm:f>
            <x14:dxf>
              <fill>
                <patternFill>
                  <bgColor theme="5" tint="0.79998168889431442"/>
                </patternFill>
              </fill>
            </x14:dxf>
          </x14:cfRule>
          <xm:sqref>H111</xm:sqref>
        </x14:conditionalFormatting>
        <x14:conditionalFormatting xmlns:xm="http://schemas.microsoft.com/office/excel/2006/main">
          <x14:cfRule type="expression" priority="9" id="{07EF4A95-3D58-48A3-97C0-3C8803ACE7FB}">
            <xm:f>$H$161+$H$168&lt;&gt;'PLANO DE TRABALHO'!$O$117</xm:f>
            <x14:dxf>
              <fill>
                <patternFill>
                  <bgColor theme="5" tint="0.79998168889431442"/>
                </patternFill>
              </fill>
            </x14:dxf>
          </x14:cfRule>
          <xm:sqref>H161 H168</xm:sqref>
        </x14:conditionalFormatting>
        <x14:conditionalFormatting xmlns:xm="http://schemas.microsoft.com/office/excel/2006/main">
          <x14:cfRule type="expression" priority="10" id="{384F5403-50F1-46F7-9493-2D23590F3AA2}">
            <xm:f>$H$173&lt;&gt;'PLANO DE TRABALHO'!$P$74:$Q$75</xm:f>
            <x14:dxf>
              <fill>
                <patternFill>
                  <bgColor theme="5" tint="0.79998168889431442"/>
                </patternFill>
              </fill>
            </x14:dxf>
          </x14:cfRule>
          <xm:sqref>H174</xm:sqref>
        </x14:conditionalFormatting>
        <x14:conditionalFormatting xmlns:xm="http://schemas.microsoft.com/office/excel/2006/main">
          <x14:cfRule type="expression" priority="17" id="{80FE70F7-E146-4FDD-9FF0-87387DD6F52D}">
            <xm:f>$H$178&lt;&gt;'PLANO DE TRABALHO'!$P$66:$Q$66</xm:f>
            <x14:dxf>
              <fill>
                <patternFill>
                  <bgColor theme="5" tint="0.79998168889431442"/>
                </patternFill>
              </fill>
            </x14:dxf>
          </x14:cfRule>
          <xm:sqref>H178</xm:sqref>
        </x14:conditionalFormatting>
        <x14:conditionalFormatting xmlns:xm="http://schemas.microsoft.com/office/excel/2006/main">
          <x14:cfRule type="expression" priority="15" id="{A7DDD8F3-9D63-45FA-A976-D68E04615733}">
            <xm:f>$H$179&lt;&gt;'PLANO DE TRABALHO'!$P$67:$Q$67</xm:f>
            <x14:dxf>
              <fill>
                <patternFill>
                  <bgColor theme="5" tint="0.79998168889431442"/>
                </patternFill>
              </fill>
            </x14:dxf>
          </x14:cfRule>
          <xm:sqref>H179</xm:sqref>
        </x14:conditionalFormatting>
        <x14:conditionalFormatting xmlns:xm="http://schemas.microsoft.com/office/excel/2006/main">
          <x14:cfRule type="expression" priority="14" id="{D57CA76B-52D4-4733-8AF0-E33A447CC4F4}">
            <xm:f>$H$180&lt;&gt;'PLANO DE TRABALHO'!$P$68:$Q$68</xm:f>
            <x14:dxf>
              <fill>
                <patternFill>
                  <bgColor theme="5" tint="0.79998168889431442"/>
                </patternFill>
              </fill>
            </x14:dxf>
          </x14:cfRule>
          <xm:sqref>H180:H181</xm:sqref>
        </x14:conditionalFormatting>
        <x14:conditionalFormatting xmlns:xm="http://schemas.microsoft.com/office/excel/2006/main">
          <x14:cfRule type="expression" priority="13" id="{C7AAF73A-EE94-4741-9030-CE7D69C7D6DC}">
            <xm:f>$H$185&lt;&gt;'PLANO DE TRABALHO'!$P$71:$Q$71</xm:f>
            <x14:dxf>
              <fill>
                <patternFill>
                  <bgColor theme="5" tint="0.79998168889431442"/>
                </patternFill>
              </fill>
            </x14:dxf>
          </x14:cfRule>
          <xm:sqref>H185</xm:sqref>
        </x14:conditionalFormatting>
        <x14:conditionalFormatting xmlns:xm="http://schemas.microsoft.com/office/excel/2006/main">
          <x14:cfRule type="expression" priority="12" id="{722AC076-9CD3-4ACD-B3C6-3AF7550A38E0}">
            <xm:f>$H$186&lt;&gt;'PLANO DE TRABALHO'!$P$72:$Q$72</xm:f>
            <x14:dxf>
              <fill>
                <patternFill>
                  <bgColor theme="5" tint="0.79998168889431442"/>
                </patternFill>
              </fill>
            </x14:dxf>
          </x14:cfRule>
          <xm:sqref>H186:H187</xm:sqref>
        </x14:conditionalFormatting>
        <x14:conditionalFormatting xmlns:xm="http://schemas.microsoft.com/office/excel/2006/main">
          <x14:cfRule type="expression" priority="11" id="{BDC88D9D-89A9-40BE-85FC-A2C669B9C230}">
            <xm:f>$H$191&lt;&gt;'PLANO DE TRABALHO'!$P$63:$Q$63</xm:f>
            <x14:dxf>
              <fill>
                <patternFill>
                  <bgColor theme="5" tint="0.79998168889431442"/>
                </patternFill>
              </fill>
            </x14:dxf>
          </x14:cfRule>
          <xm:sqref>H191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703994-fa83-46a9-a736-d8a6f3f26b04">
      <Terms xmlns="http://schemas.microsoft.com/office/infopath/2007/PartnerControls"/>
    </lcf76f155ced4ddcb4097134ff3c332f>
    <TaxCatchAll xmlns="18da1910-36f9-407e-878b-3883d302b8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5B80FB1CF9AA4FB1C7FFC28C210DB9" ma:contentTypeVersion="19" ma:contentTypeDescription="Crie um novo documento." ma:contentTypeScope="" ma:versionID="45e167bf2d8ab1ab7b5b8f5ae0fa4dc5">
  <xsd:schema xmlns:xsd="http://www.w3.org/2001/XMLSchema" xmlns:xs="http://www.w3.org/2001/XMLSchema" xmlns:p="http://schemas.microsoft.com/office/2006/metadata/properties" xmlns:ns2="15703994-fa83-46a9-a736-d8a6f3f26b04" xmlns:ns3="18da1910-36f9-407e-878b-3883d302b887" targetNamespace="http://schemas.microsoft.com/office/2006/metadata/properties" ma:root="true" ma:fieldsID="47e3885b5b42c37c62b6bddba5eab3cf" ns2:_="" ns3:_="">
    <xsd:import namespace="15703994-fa83-46a9-a736-d8a6f3f26b04"/>
    <xsd:import namespace="18da1910-36f9-407e-878b-3883d302b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03994-fa83-46a9-a736-d8a6f3f26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a55e94-6ab7-40c4-813f-59f8763a50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1910-36f9-407e-878b-3883d302b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8fa05-86c0-4fc6-bb6d-cfe7c1eb0412}" ma:internalName="TaxCatchAll" ma:showField="CatchAllData" ma:web="18da1910-36f9-407e-878b-3883d302b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C69334-77B2-4D22-8817-7BFDDBE7A6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46BB34-9068-4DCC-918A-21D2D4C338A5}">
  <ds:schemaRefs>
    <ds:schemaRef ds:uri="http://schemas.microsoft.com/office/2006/metadata/properties"/>
    <ds:schemaRef ds:uri="http://schemas.microsoft.com/office/infopath/2007/PartnerControls"/>
    <ds:schemaRef ds:uri="15703994-fa83-46a9-a736-d8a6f3f26b04"/>
    <ds:schemaRef ds:uri="18da1910-36f9-407e-878b-3883d302b887"/>
  </ds:schemaRefs>
</ds:datastoreItem>
</file>

<file path=customXml/itemProps3.xml><?xml version="1.0" encoding="utf-8"?>
<ds:datastoreItem xmlns:ds="http://schemas.openxmlformats.org/officeDocument/2006/customXml" ds:itemID="{7715AE9C-237B-4107-A56C-5BCDD16B0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703994-fa83-46a9-a736-d8a6f3f26b04"/>
    <ds:schemaRef ds:uri="18da1910-36f9-407e-878b-3883d302b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PLANO DE TRABALHO</vt:lpstr>
      <vt:lpstr>ANEXO I - MEMORIA DE CALCULO</vt:lpstr>
      <vt:lpstr>'PLANO DE TRABALHO'!Area_de_impressao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Trabalho UFMT CD 8/2018 v2</dc:title>
  <dc:creator/>
  <cp:lastModifiedBy/>
  <dcterms:created xsi:type="dcterms:W3CDTF">2018-11-26T17:17:19Z</dcterms:created>
  <dcterms:modified xsi:type="dcterms:W3CDTF">2025-06-10T17:32:27Z</dcterms:modified>
  <cp:category>Plano de trabalho;UFMT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0x010100545B80FB1CF9AA4FB1C7FFC28C210DB9</vt:lpwstr>
  </property>
  <property fmtid="{D5CDD505-2E9C-101B-9397-08002B2CF9AE}" pid="3" name="MediaServiceImageTags">
    <vt:lpwstr/>
  </property>
</Properties>
</file>