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EstaPastaDeTrabalho" defaultThemeVersion="124226"/>
  <xr:revisionPtr revIDLastSave="192" documentId="8_{3155B107-0DA3-44BA-963F-4BD25A704790}" xr6:coauthVersionLast="47" xr6:coauthVersionMax="47" xr10:uidLastSave="{42D3219B-ED78-4EC9-BA0A-1728A38D888D}"/>
  <bookViews>
    <workbookView xWindow="-120" yWindow="-120" windowWidth="23640" windowHeight="15720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0">'PLANO DE TRABALHO'!$B$1:$Q$165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" l="1"/>
  <c r="G20" i="2"/>
  <c r="F20" i="2"/>
  <c r="N98" i="1" l="1"/>
  <c r="N96" i="1"/>
  <c r="N95" i="1"/>
  <c r="N37" i="1" l="1"/>
  <c r="G80" i="2"/>
  <c r="G81" i="2" s="1"/>
  <c r="F80" i="2"/>
  <c r="F81" i="2" s="1"/>
  <c r="F112" i="2" l="1"/>
  <c r="G112" i="2"/>
  <c r="P89" i="1" l="1"/>
  <c r="H144" i="2" l="1"/>
  <c r="I144" i="2" s="1"/>
  <c r="H143" i="2"/>
  <c r="I143" i="2" s="1"/>
  <c r="H142" i="2"/>
  <c r="I142" i="2" s="1"/>
  <c r="H63" i="2" l="1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16" i="2"/>
  <c r="I16" i="2" s="1"/>
  <c r="O106" i="1" l="1"/>
  <c r="H25" i="2"/>
  <c r="I25" i="2" s="1"/>
  <c r="H26" i="2"/>
  <c r="I26" i="2" s="1"/>
  <c r="H145" i="2" l="1"/>
  <c r="G145" i="2"/>
  <c r="P92" i="1" s="1"/>
  <c r="F145" i="2"/>
  <c r="O92" i="1" s="1"/>
  <c r="H109" i="2"/>
  <c r="I109" i="2" s="1"/>
  <c r="H110" i="2"/>
  <c r="I110" i="2" s="1"/>
  <c r="H78" i="2"/>
  <c r="I78" i="2" s="1"/>
  <c r="H79" i="2"/>
  <c r="I79" i="2" s="1"/>
  <c r="H102" i="2"/>
  <c r="I102" i="2" s="1"/>
  <c r="H103" i="2"/>
  <c r="I103" i="2" s="1"/>
  <c r="H101" i="2"/>
  <c r="I101" i="2" s="1"/>
  <c r="G104" i="2"/>
  <c r="P88" i="1" s="1"/>
  <c r="F104" i="2"/>
  <c r="O88" i="1" s="1"/>
  <c r="G97" i="2"/>
  <c r="P87" i="1" s="1"/>
  <c r="F97" i="2"/>
  <c r="O87" i="1" s="1"/>
  <c r="H94" i="2"/>
  <c r="I94" i="2" s="1"/>
  <c r="H95" i="2"/>
  <c r="I95" i="2" s="1"/>
  <c r="H86" i="2"/>
  <c r="I86" i="2" s="1"/>
  <c r="G89" i="2"/>
  <c r="P86" i="1" s="1"/>
  <c r="F89" i="2"/>
  <c r="O86" i="1" s="1"/>
  <c r="H87" i="2"/>
  <c r="I87" i="2" s="1"/>
  <c r="G72" i="2"/>
  <c r="P84" i="1" s="1"/>
  <c r="F72" i="2"/>
  <c r="O84" i="1" s="1"/>
  <c r="H70" i="2"/>
  <c r="I70" i="2" s="1"/>
  <c r="H69" i="2"/>
  <c r="I69" i="2" s="1"/>
  <c r="H43" i="2"/>
  <c r="I43" i="2" s="1"/>
  <c r="G28" i="2"/>
  <c r="P81" i="1" s="1"/>
  <c r="F28" i="2"/>
  <c r="O81" i="1" s="1"/>
  <c r="G19" i="2"/>
  <c r="F19" i="2"/>
  <c r="H17" i="2"/>
  <c r="I17" i="2" s="1"/>
  <c r="Q128" i="1"/>
  <c r="Q127" i="1"/>
  <c r="Q126" i="1"/>
  <c r="Q138" i="1"/>
  <c r="Q137" i="1"/>
  <c r="Q136" i="1"/>
  <c r="I145" i="2" l="1"/>
  <c r="Q92" i="1"/>
  <c r="Q129" i="1"/>
  <c r="Q130" i="1" s="1"/>
  <c r="Q131" i="1" s="1"/>
  <c r="H104" i="2"/>
  <c r="I104" i="2" s="1"/>
  <c r="G21" i="2"/>
  <c r="F21" i="2"/>
  <c r="Q139" i="1"/>
  <c r="Q140" i="1" s="1"/>
  <c r="Q141" i="1" s="1"/>
  <c r="P80" i="1" l="1"/>
  <c r="G149" i="2"/>
  <c r="O80" i="1"/>
  <c r="F149" i="2"/>
  <c r="Q88" i="1"/>
  <c r="P117" i="1" l="1"/>
  <c r="Q117" i="1" s="1"/>
  <c r="P118" i="1"/>
  <c r="Q118" i="1" s="1"/>
  <c r="P62" i="1" l="1"/>
  <c r="P61" i="1"/>
  <c r="P60" i="1"/>
  <c r="P59" i="1"/>
  <c r="B40" i="1" s="1"/>
  <c r="P63" i="1" l="1"/>
  <c r="K40" i="1" s="1"/>
  <c r="G138" i="2"/>
  <c r="P91" i="1" s="1"/>
  <c r="F138" i="2"/>
  <c r="O91" i="1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17" i="2"/>
  <c r="I117" i="2" s="1"/>
  <c r="O89" i="1"/>
  <c r="H111" i="2"/>
  <c r="H88" i="2"/>
  <c r="I88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4" i="2"/>
  <c r="I44" i="2" s="1"/>
  <c r="H33" i="2"/>
  <c r="I33" i="2" s="1"/>
  <c r="H112" i="2" l="1"/>
  <c r="I112" i="2" s="1"/>
  <c r="I111" i="2"/>
  <c r="P71" i="1"/>
  <c r="O40" i="1"/>
  <c r="P67" i="1"/>
  <c r="P66" i="1"/>
  <c r="H89" i="2"/>
  <c r="I89" i="2" s="1"/>
  <c r="H138" i="2"/>
  <c r="I138" i="2" s="1"/>
  <c r="H27" i="2"/>
  <c r="I27" i="2" s="1"/>
  <c r="H18" i="2"/>
  <c r="I18" i="2" s="1"/>
  <c r="Q89" i="1" l="1"/>
  <c r="Q91" i="1"/>
  <c r="Q86" i="1"/>
  <c r="P68" i="1"/>
  <c r="P72" i="1" s="1"/>
  <c r="H28" i="2"/>
  <c r="I28" i="2" s="1"/>
  <c r="H19" i="2"/>
  <c r="H71" i="2"/>
  <c r="I71" i="2" s="1"/>
  <c r="H96" i="2"/>
  <c r="I96" i="2" s="1"/>
  <c r="H77" i="2"/>
  <c r="I77" i="2" s="1"/>
  <c r="I19" i="2" l="1"/>
  <c r="Q81" i="1"/>
  <c r="P74" i="1"/>
  <c r="I20" i="2"/>
  <c r="H97" i="2"/>
  <c r="I97" i="2" s="1"/>
  <c r="H80" i="2"/>
  <c r="I80" i="2" s="1"/>
  <c r="H72" i="2"/>
  <c r="I72" i="2" s="1"/>
  <c r="H45" i="2"/>
  <c r="F64" i="2"/>
  <c r="O83" i="1" s="1"/>
  <c r="F45" i="2"/>
  <c r="O82" i="1" s="1"/>
  <c r="Q87" i="1" l="1"/>
  <c r="Q84" i="1"/>
  <c r="Q82" i="1"/>
  <c r="H21" i="2"/>
  <c r="F82" i="2"/>
  <c r="H81" i="2"/>
  <c r="I81" i="2" s="1"/>
  <c r="G45" i="2"/>
  <c r="O107" i="1"/>
  <c r="O105" i="1"/>
  <c r="I21" i="2" l="1"/>
  <c r="H149" i="2"/>
  <c r="I45" i="2"/>
  <c r="P82" i="1"/>
  <c r="O93" i="1"/>
  <c r="O85" i="1"/>
  <c r="Q80" i="1"/>
  <c r="O108" i="1"/>
  <c r="G82" i="2"/>
  <c r="P85" i="1" s="1"/>
  <c r="H82" i="2"/>
  <c r="I82" i="2" l="1"/>
  <c r="F153" i="2"/>
  <c r="O95" i="1" s="1"/>
  <c r="F158" i="2"/>
  <c r="O98" i="1" s="1"/>
  <c r="F154" i="2"/>
  <c r="O96" i="1" s="1"/>
  <c r="Q85" i="1"/>
  <c r="P119" i="1"/>
  <c r="F155" i="2" l="1"/>
  <c r="F159" i="2"/>
  <c r="Q119" i="1"/>
  <c r="F163" i="2" l="1"/>
  <c r="O99" i="1" s="1"/>
  <c r="P116" i="1"/>
  <c r="Q116" i="1" s="1"/>
  <c r="Q120" i="1" s="1"/>
  <c r="H64" i="2" l="1"/>
  <c r="G64" i="2"/>
  <c r="G158" i="2" l="1"/>
  <c r="P98" i="1" s="1"/>
  <c r="P83" i="1"/>
  <c r="I64" i="2"/>
  <c r="G154" i="2"/>
  <c r="P96" i="1" s="1"/>
  <c r="P93" i="1"/>
  <c r="Q83" i="1"/>
  <c r="I149" i="2"/>
  <c r="G153" i="2" l="1"/>
  <c r="P95" i="1" s="1"/>
  <c r="G159" i="2"/>
  <c r="H158" i="2"/>
  <c r="H153" i="2"/>
  <c r="H154" i="2"/>
  <c r="I154" i="2" s="1"/>
  <c r="Q93" i="1"/>
  <c r="G155" i="2" l="1"/>
  <c r="I153" i="2"/>
  <c r="I158" i="2"/>
  <c r="Q98" i="1"/>
  <c r="G163" i="2"/>
  <c r="P99" i="1" s="1"/>
  <c r="Q95" i="1"/>
  <c r="H155" i="2"/>
  <c r="I155" i="2" s="1"/>
  <c r="Q96" i="1"/>
  <c r="H159" i="2"/>
  <c r="I159" i="2" s="1"/>
  <c r="H163" i="2" l="1"/>
  <c r="I163" i="2" l="1"/>
  <c r="Q99" i="1"/>
</calcChain>
</file>

<file path=xl/sharedStrings.xml><?xml version="1.0" encoding="utf-8"?>
<sst xmlns="http://schemas.openxmlformats.org/spreadsheetml/2006/main" count="311" uniqueCount="212">
  <si>
    <t>Encargos sociais (20%) INSS - Patronal</t>
  </si>
  <si>
    <t>TOTAL ITEM - 1</t>
  </si>
  <si>
    <t>TOTAL ITEM - 2</t>
  </si>
  <si>
    <t>TOTAL ITEM - 4</t>
  </si>
  <si>
    <t>TOTAL ITEM - 5</t>
  </si>
  <si>
    <t>TOTAL ITEM - 6</t>
  </si>
  <si>
    <t>TOTAL ITEM - 7</t>
  </si>
  <si>
    <t>TOTAL ITEM - 8</t>
  </si>
  <si>
    <t>TOTAL ITEM - 9</t>
  </si>
  <si>
    <t>TOTAL ITEM - 10</t>
  </si>
  <si>
    <t>ESPECIFICAÇÕES</t>
  </si>
  <si>
    <t>TOTAL ITEM - 3</t>
  </si>
  <si>
    <t>I  IDENTIFICAÇÃO</t>
  </si>
  <si>
    <t>IDENTIFICAÇÃO DO PROJETO</t>
  </si>
  <si>
    <t>Universidade Federal do Mato Grosso</t>
  </si>
  <si>
    <t>Nome</t>
  </si>
  <si>
    <t>Registro Funcional</t>
  </si>
  <si>
    <t>DADOS</t>
  </si>
  <si>
    <t>Coordenador (a)</t>
  </si>
  <si>
    <t>DESPESAS DE CUSTEIO</t>
  </si>
  <si>
    <t>Passagens</t>
  </si>
  <si>
    <t>Serviços de Terceiros - Pessoa Jurídica</t>
  </si>
  <si>
    <t>Material de Consumo</t>
  </si>
  <si>
    <t>Bolsa Pesquisa (Projeto cadastrado na PROPEQ)</t>
  </si>
  <si>
    <t>Equipamentos e Material Permanente</t>
  </si>
  <si>
    <t>DESPESAS DE CAPITAL (INVESTIMENTO)</t>
  </si>
  <si>
    <t>Obras e Instalações</t>
  </si>
  <si>
    <t>MEMÓRIA DE CÁLCULO</t>
  </si>
  <si>
    <t>_______________________________________________________________________</t>
  </si>
  <si>
    <t>Título do Projeto:</t>
  </si>
  <si>
    <t>TOTAL PROJETO BÁSICO</t>
  </si>
  <si>
    <t>Valor Total [R$]</t>
  </si>
  <si>
    <t>Pessoal e Encargos [CLT]</t>
  </si>
  <si>
    <t>Valor Mensal [R$]</t>
  </si>
  <si>
    <t>COORDENADOR [A] DO PROJETO ¹</t>
  </si>
  <si>
    <t>Aparelhos e Equipamentos de Comunicação</t>
  </si>
  <si>
    <t>Aparelhos e Equipamentos para Esportes e Diversões</t>
  </si>
  <si>
    <t>Coleções e Materiais Bibliográficos</t>
  </si>
  <si>
    <t>Embarcações</t>
  </si>
  <si>
    <t>Equipamentos de Manobra e Patrulhamento</t>
  </si>
  <si>
    <t>Equipamentos de Proteção, Segurança e socorro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</si>
  <si>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</si>
  <si>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</si>
  <si>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</si>
  <si>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</si>
  <si>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</si>
  <si>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</si>
  <si>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</si>
  <si>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Máquinas e Equipamentos Agrícola rodoviários</t>
  </si>
  <si>
    <t>Mobiliário em geral</t>
  </si>
  <si>
    <t>sub total prestadores de serviços</t>
  </si>
  <si>
    <t xml:space="preserve"> </t>
  </si>
  <si>
    <t>Link Portaria Nº448, de 13/09/2002 - da Secretaria do Tesouro Nacional</t>
  </si>
  <si>
    <t>LEI Nº 11.788/2008 - LEI DO ESTAGIO</t>
  </si>
  <si>
    <t>Tabela Cálculo</t>
  </si>
  <si>
    <t>CNPJ: 33.004.540/0001-00</t>
  </si>
  <si>
    <t>TOTAL</t>
  </si>
  <si>
    <t>Vlr. Hora/ trabalhada</t>
  </si>
  <si>
    <t>Fundação de Apoio e Desenvolvimento da Universidade Federal de Mato Grosso - Fundação Uniselva</t>
  </si>
  <si>
    <t>CNPJ: 04.845.150/0001-57</t>
  </si>
  <si>
    <t>Outros Equipamentos e Materiais Permanentes</t>
  </si>
  <si>
    <t>Período Duração/ mês</t>
  </si>
  <si>
    <t>.Combustíveis e Lubrificantes Automotivos</t>
  </si>
  <si>
    <t>Carga Horária Mensal</t>
  </si>
  <si>
    <t>TOTAL ITEM - 14</t>
  </si>
  <si>
    <t>PLANO DE APLICAÇÃO APROVADO</t>
  </si>
  <si>
    <t>ALTERAÇÕES PROPOSTAS</t>
  </si>
  <si>
    <t>PLANO DE APLICAÇÃO PROPOSTO</t>
  </si>
  <si>
    <t>Número de Registro na Fundação Uniselva:</t>
  </si>
  <si>
    <t>Prazo de Execução Original</t>
  </si>
  <si>
    <t>Inicio</t>
  </si>
  <si>
    <t>Término</t>
  </si>
  <si>
    <t>IV - DETALHAMENTO E JUSTIFICATIVA DO INVESTIMENTO</t>
  </si>
  <si>
    <t>QTDE.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</si>
  <si>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</si>
  <si>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</si>
  <si>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</si>
  <si>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</si>
  <si>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</si>
  <si>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</si>
  <si>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</si>
  <si>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.Serviços de fornecimento de alimentação</t>
  </si>
  <si>
    <t xml:space="preserve">.Manutenção e conservação de veículos </t>
  </si>
  <si>
    <t xml:space="preserve">.Exposições, congressos e conferências </t>
  </si>
  <si>
    <t xml:space="preserve">.Serviços gráficos </t>
  </si>
  <si>
    <t xml:space="preserve">.Serviços de copias e reprodução de documentos  </t>
  </si>
  <si>
    <t xml:space="preserve">.Serviços de comunicação em geral </t>
  </si>
  <si>
    <t>.Serviços de analises e pesquisas científicas</t>
  </si>
  <si>
    <t>LEGENDA</t>
  </si>
  <si>
    <t xml:space="preserve">.Manutenção e conservação de maquinas e equipamentos </t>
  </si>
  <si>
    <t>..Material de processamento de dados</t>
  </si>
  <si>
    <t>..Material de Proteção e segurança</t>
  </si>
  <si>
    <t>..Material elétrico e eletrônico</t>
  </si>
  <si>
    <r>
      <t>..Materiais de expediente</t>
    </r>
    <r>
      <rPr>
        <sz val="9"/>
        <color indexed="8"/>
        <rFont val="Calibri"/>
        <family val="2"/>
        <scheme val="minor"/>
      </rPr>
      <t xml:space="preserve"> </t>
    </r>
  </si>
  <si>
    <r>
      <t>..Material químico</t>
    </r>
    <r>
      <rPr>
        <sz val="9"/>
        <color indexed="8"/>
        <rFont val="Calibri"/>
        <family val="2"/>
        <scheme val="minor"/>
      </rPr>
      <t xml:space="preserve"> </t>
    </r>
  </si>
  <si>
    <r>
      <t>..Material hospitalar</t>
    </r>
    <r>
      <rPr>
        <sz val="9"/>
        <color indexed="8"/>
        <rFont val="Calibri"/>
        <family val="2"/>
        <scheme val="minor"/>
      </rPr>
      <t xml:space="preserve"> </t>
    </r>
  </si>
  <si>
    <r>
      <t>..Uniformes, Tecidos e aviamentos</t>
    </r>
    <r>
      <rPr>
        <sz val="9"/>
        <color indexed="8"/>
        <rFont val="Calibri"/>
        <family val="2"/>
        <scheme val="minor"/>
      </rPr>
      <t xml:space="preserve"> </t>
    </r>
  </si>
  <si>
    <r>
      <t>..Material para manutenção de veículos</t>
    </r>
    <r>
      <rPr>
        <sz val="9"/>
        <color indexed="8"/>
        <rFont val="Calibri"/>
        <family val="2"/>
        <scheme val="minor"/>
      </rPr>
      <t xml:space="preserve"> </t>
    </r>
  </si>
  <si>
    <t>..Sementes, mudas de plantas e insumos</t>
  </si>
  <si>
    <t>..Aquisição de software de base</t>
  </si>
  <si>
    <t xml:space="preserve">..Outros Materiais de Consumo </t>
  </si>
  <si>
    <t>Aparelhos de medição e orientação</t>
  </si>
  <si>
    <t>Diárias (Quantificar)</t>
  </si>
  <si>
    <t>Sub Total</t>
  </si>
  <si>
    <t>Encargos (86%)</t>
  </si>
  <si>
    <t>.Outros Serviços de Terceiros- Pessoa Jurídica [despesas bancárias e locação de veículos]</t>
  </si>
  <si>
    <t>Coordenador(a) do Projeto</t>
  </si>
  <si>
    <t>Prazo de Execução Pleiteado</t>
  </si>
  <si>
    <t>META</t>
  </si>
  <si>
    <t>ETAPA</t>
  </si>
  <si>
    <t>DESCRIÇÃO</t>
  </si>
  <si>
    <t>MÊS INÍCIO</t>
  </si>
  <si>
    <t>MÊS FINAL</t>
  </si>
  <si>
    <t>II PREVISÃO DE RECEITAS</t>
  </si>
  <si>
    <t>FONTES</t>
  </si>
  <si>
    <t>(EM R$ 1,00)</t>
  </si>
  <si>
    <t>ESPECIFICAÇÃO</t>
  </si>
  <si>
    <t>QTD.</t>
  </si>
  <si>
    <t>VALOR UNITÁRIO</t>
  </si>
  <si>
    <t>TOTAL GERAL</t>
  </si>
  <si>
    <t>III PREVISÃO DE DESPESAS [R$ 1,00] [VER MEMÓRIA DE CALCULO]</t>
  </si>
  <si>
    <t xml:space="preserve">Instituto/Faculdade: </t>
  </si>
  <si>
    <t xml:space="preserve">Departamento/Área: </t>
  </si>
  <si>
    <t>CNPJ:</t>
  </si>
  <si>
    <t>1.1</t>
  </si>
  <si>
    <t>1.2</t>
  </si>
  <si>
    <t>Descrever etapa 1.1</t>
  </si>
  <si>
    <t>NOVO CRONOGRAMA DE EXECUÇÃO</t>
  </si>
  <si>
    <t>..DOA (ATÉ 11%)</t>
  </si>
  <si>
    <t>20% INSS Patronal (Encargos)</t>
  </si>
  <si>
    <t>Total</t>
  </si>
  <si>
    <t>Quantidade de Produtos</t>
  </si>
  <si>
    <t>Valor Bruto Por Produto[R$]</t>
  </si>
  <si>
    <t>Função a ser selecionada</t>
  </si>
  <si>
    <t>Carga Horária Semanal</t>
  </si>
  <si>
    <t>Nº de Meses</t>
  </si>
  <si>
    <t>Valor do Salário Mensal</t>
  </si>
  <si>
    <t>MINISTÉRIO DA EDUCAÇÃO</t>
  </si>
  <si>
    <t>Descrição do serviço...</t>
  </si>
  <si>
    <t xml:space="preserve">ITEM 1 - NATUREZA DA DESPESA - PESSOAL E ENCARGOS (CLT) </t>
  </si>
  <si>
    <t>ITEM 2 - NATUREZA DA DESPESA - PASSAGENS</t>
  </si>
  <si>
    <t>ITEM 3 - NATUREZA DA DESPESA - SERVIÇOS DE TERCEIROS PESSOA JURÍDICA</t>
  </si>
  <si>
    <t>ITEM 4 - NATUREZA DA DESPESA - MATERIAL DE CONSUMO</t>
  </si>
  <si>
    <t>ITEM 5 - NATUREZA DA DESPESA - DIÁRIAS</t>
  </si>
  <si>
    <t>TOTAL ITEM - 12</t>
  </si>
  <si>
    <t>TOTAL DE RESSARCIMENTO</t>
  </si>
  <si>
    <t>TOTAL DE DESPESAS OPERACIONAIS ADMINISTRATIVAS</t>
  </si>
  <si>
    <t>Novo valor total</t>
  </si>
  <si>
    <t>Valor a ser aditivado</t>
  </si>
  <si>
    <t>Valor original do projeto [R$]</t>
  </si>
  <si>
    <t>SITUAÇÃO</t>
  </si>
  <si>
    <t>ADITIVO DE PRAZO</t>
  </si>
  <si>
    <t>ADITIVO DE VALOR</t>
  </si>
  <si>
    <t>REMANEJAMENTO</t>
  </si>
  <si>
    <t>TIPO (MARCAR TODOS QUE SE APLICAR)</t>
  </si>
  <si>
    <r>
      <t xml:space="preserve">.Serviços de seguros em geral  </t>
    </r>
    <r>
      <rPr>
        <b/>
        <i/>
        <sz val="9"/>
        <color rgb="FFFF0000"/>
        <rFont val="Calibri"/>
        <family val="2"/>
        <scheme val="minor"/>
      </rPr>
      <t>[R$15,00 por pessoa/por mês]</t>
    </r>
  </si>
  <si>
    <t>VALOR DO PROJETO BÁSICO</t>
  </si>
  <si>
    <t>Terceiro Partícipe (quando houver)</t>
  </si>
  <si>
    <t xml:space="preserve">Nome completo: </t>
  </si>
  <si>
    <t xml:space="preserve">Telefone: </t>
  </si>
  <si>
    <t xml:space="preserve">E-mail: </t>
  </si>
  <si>
    <t>Mês x</t>
  </si>
  <si>
    <t>Valor total aprovado anteriormente</t>
  </si>
  <si>
    <t>V. A - Participantes vinculados à UFMT   [servidores ativos e discentes]</t>
  </si>
  <si>
    <t>V. B - Quadro Complementar - Regime CLT</t>
  </si>
  <si>
    <t>DADOS DE REMUNERAÇÃO</t>
  </si>
  <si>
    <t>VI - APROVAÇÃO</t>
  </si>
  <si>
    <t>ITEM 7 - NATUREZA DA DESPESA - BOLSA PESQUISA [PROJETO CADASTRADO NA PROPeq] - VÍNCULO COM A UFMT</t>
  </si>
  <si>
    <t>ITEM 8 - NATUREZA DA DESPESA - BOLSA COM ENCARGOS (LEI 8958/1994)</t>
  </si>
  <si>
    <t>ITEM 9 - NATUREZA DA DESPESA - BOLSA INOVAÇÃO TECNOLÓGICA [LEI 13.243 DE 11/01/2016]</t>
  </si>
  <si>
    <t>ITEM 10 - NATUREZA DA DESPESA - BOLSA ESTÁGIO (LEI Nº 11.788/2008 - LEI DO ESTAGIO)</t>
  </si>
  <si>
    <t>ITEM 11 - NATUREZA DA DESPESA - EQUIPAMENTO E MATERIAL PERMANENTE</t>
  </si>
  <si>
    <t>TOTAL ITEM - 11</t>
  </si>
  <si>
    <t>ITEM 12 - NATUREZA DA DESPESA - OBRAS E INSTALAÇÕES</t>
  </si>
  <si>
    <t>TOTAL DO PROJETO BÁSICO [Itens 1 + 2 + 3 + 4 + 5 + 6 + 7 + 8 + 9 + 10 + 11+12]</t>
  </si>
  <si>
    <t>TOTAL ITEM - 13</t>
  </si>
  <si>
    <t>V. C - Outros Participantes [se autônomo]</t>
  </si>
  <si>
    <t>UNIVERSIDADE FEDERAL DE MATO GROSSO</t>
  </si>
  <si>
    <t xml:space="preserve">CPF: </t>
  </si>
  <si>
    <t xml:space="preserve">SIAPE: </t>
  </si>
  <si>
    <t>RESSARCIMENTO À UNIVERSIDADE FEDERAL DE MATO GROSSO PELOS SEUS BENS TANGÍVEIS E INTANGÍVEIS - RESOLUÇÃO CD 08/ ART. 26 INCISO I, ALÍNEA A E B</t>
  </si>
  <si>
    <t>..RESSARCIMENTO À CONTA ÚNICA DA UNIVERSIDADE POR MEIO DE GRU</t>
  </si>
  <si>
    <t>..RESSARCIMENTO À UNIDADE DE ORIGEM DO PROJETO (PGA)</t>
  </si>
  <si>
    <t>Diárias</t>
  </si>
  <si>
    <t>Serviço Terceiros - Pessoa Física - Prestador de Serviço Autônomo (Total/ Valor Bruto com os encargos de INSS, ISSQN e IR (se for o caso) a deduzir)</t>
  </si>
  <si>
    <t>Bolsa (Lei nº 8958/2004) - vínculo com a UFMT</t>
  </si>
  <si>
    <t>Bolsa Inovação Tecnológica [Lei 13243 de 11 de janeiro de 2016] - vínculo com a UFMT (Projetos Cadastrados no EIT)</t>
  </si>
  <si>
    <t xml:space="preserve">RESSARCIMENTO À UNIVERSIDADE FEDERAL DE MATO GROSSO PELOS SEUS BENS TANGÍVEIS E INTANGÍVEIS </t>
  </si>
  <si>
    <t>..RESSARCIMENTO À UNIDADE DE ORIGEM DO PROJETO [PGA]</t>
  </si>
  <si>
    <t>TOTAL GERAL [PROJETO BÁSICO + RESSARCIMENTO + DESPESAS OPERACIONAIS]</t>
  </si>
  <si>
    <t>Vinculação [servidor,  discente etc.]</t>
  </si>
  <si>
    <t>Forma [bolsa, bolsa estágio etc.]</t>
  </si>
  <si>
    <t>Passagem [terrestre / aérea]</t>
  </si>
  <si>
    <t>ITEM 6 - NATUREZA DA DESPESA - SERVIÇOS TERCEIROS - PESSOA FÍSICA - PRESTADOR DE SERVIÇO AUTÔNOMO (TOTAL/VALOR BRUTO COM OS ENCARGOS DE INSS, ISSQN, E IR (SE FOR O CASO A DEDUZIR)</t>
  </si>
  <si>
    <t>Bolsa Estágio (Lei nº 11.788/2008 - Lei do Estágio)</t>
  </si>
  <si>
    <t>ITEM 13 - NATUREZA DA DESPESA - RESSARCIMENTO À UFMT PELOS SEUS BENS TANGÍVEIS E INTANGÍVEIS</t>
  </si>
  <si>
    <t>DESPESAS OPERACIONAIS ADMINISTRATIVAS (DOA) DA FUNDAÇÃO UNISELVA</t>
  </si>
  <si>
    <t>Descrição dos Serviços Autônomos a ser Solicitado</t>
  </si>
  <si>
    <t>DESPESAS OPERACIONAIS ADMINISTRATIVAS (DOA) DA FUNDAÇÃO UNISELVA - RESOLUÇÃO CD 08/ ART. 26 INCISO II E III</t>
  </si>
  <si>
    <t xml:space="preserve">.Manutenção e conservação de bens imóveis </t>
  </si>
  <si>
    <r>
      <t>..Gêneros de alimentação</t>
    </r>
    <r>
      <rPr>
        <sz val="9"/>
        <color indexed="8"/>
        <rFont val="Calibri"/>
        <family val="2"/>
        <scheme val="minor"/>
      </rPr>
      <t xml:space="preserve"> </t>
    </r>
  </si>
  <si>
    <r>
      <t>..Material laboratorial</t>
    </r>
    <r>
      <rPr>
        <sz val="9"/>
        <color indexed="8"/>
        <rFont val="Calibri"/>
        <family val="2"/>
        <scheme val="minor"/>
      </rPr>
      <t xml:space="preserve"> </t>
    </r>
  </si>
  <si>
    <r>
      <t>..Material técnico para seleção e treinamento</t>
    </r>
    <r>
      <rPr>
        <sz val="9"/>
        <color indexed="8"/>
        <rFont val="Calibri"/>
        <family val="2"/>
        <scheme val="minor"/>
      </rPr>
      <t xml:space="preserve"> </t>
    </r>
  </si>
  <si>
    <t>Aparelhos, Equipamentos, Utensílios Médico-Odontológico, laboratorial e Hospitalar</t>
  </si>
  <si>
    <t>Aparelhos e Utensílios Domésticos</t>
  </si>
  <si>
    <t>Instrumentos Musicais e Artísticos</t>
  </si>
  <si>
    <t>Equipamentos e utensílios hidráulicos e elétricos</t>
  </si>
  <si>
    <t>ITEM 14 - DESPESAS OPERACIONAIS ADMINISTRATIVAS (DOA) DA FUNDAÇÃO UNISELVA</t>
  </si>
  <si>
    <t>MODELO DE PLANO DE TRABALHO DE ADITIVO DE PRAZO/VALOR/REMANEJAMENTO - VERSÃO  1/2025</t>
  </si>
  <si>
    <t>Cuiabá - MT, data da última assinatura eletrônica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</si>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</sst>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6.5"/>
      <color theme="1"/>
      <name val="Helvetica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65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4" borderId="0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4" applyFont="1" applyBorder="1" applyAlignment="1">
      <alignment vertical="center"/>
    </xf>
    <xf numFmtId="0" fontId="5" fillId="4" borderId="0" xfId="0" applyFont="1" applyFill="1" applyAlignment="1">
      <alignment vertical="center"/>
    </xf>
    <xf numFmtId="43" fontId="5" fillId="0" borderId="0" xfId="4" applyFont="1" applyAlignment="1">
      <alignment vertical="center"/>
    </xf>
    <xf numFmtId="43" fontId="5" fillId="0" borderId="0" xfId="4" applyFont="1" applyBorder="1" applyAlignment="1">
      <alignment horizontal="left" vertical="center"/>
    </xf>
    <xf numFmtId="43" fontId="5" fillId="0" borderId="0" xfId="4" applyFont="1" applyAlignment="1">
      <alignment horizontal="left" vertical="center"/>
    </xf>
    <xf numFmtId="43" fontId="5" fillId="4" borderId="0" xfId="4" applyFont="1" applyFill="1" applyBorder="1" applyAlignment="1">
      <alignment vertical="center"/>
    </xf>
    <xf numFmtId="43" fontId="5" fillId="4" borderId="0" xfId="4" applyFont="1" applyFill="1" applyAlignment="1">
      <alignment vertical="center"/>
    </xf>
    <xf numFmtId="43" fontId="24" fillId="0" borderId="0" xfId="4" applyFont="1" applyAlignment="1">
      <alignment vertical="center" wrapText="1"/>
    </xf>
    <xf numFmtId="43" fontId="5" fillId="0" borderId="0" xfId="4" applyFont="1" applyFill="1" applyBorder="1" applyAlignment="1">
      <alignment vertical="center"/>
    </xf>
    <xf numFmtId="43" fontId="5" fillId="0" borderId="0" xfId="4" applyFont="1" applyFill="1" applyBorder="1" applyAlignment="1">
      <alignment horizontal="left" vertical="center"/>
    </xf>
    <xf numFmtId="43" fontId="24" fillId="0" borderId="0" xfId="4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43" fontId="0" fillId="0" borderId="29" xfId="4" applyFont="1" applyBorder="1" applyAlignment="1" applyProtection="1">
      <alignment vertical="center" shrinkToFit="1"/>
      <protection locked="0"/>
    </xf>
    <xf numFmtId="44" fontId="0" fillId="0" borderId="13" xfId="2" applyFont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43" fontId="0" fillId="0" borderId="30" xfId="4" applyFont="1" applyBorder="1" applyAlignment="1" applyProtection="1">
      <alignment vertical="center" shrinkToFit="1"/>
      <protection locked="0"/>
    </xf>
    <xf numFmtId="43" fontId="0" fillId="0" borderId="32" xfId="4" applyFont="1" applyBorder="1" applyAlignment="1" applyProtection="1">
      <alignment vertical="center" shrinkToFit="1"/>
      <protection locked="0"/>
    </xf>
    <xf numFmtId="43" fontId="0" fillId="0" borderId="35" xfId="4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7" fillId="0" borderId="0" xfId="0" applyFont="1" applyAlignment="1">
      <alignment vertical="top" wrapText="1"/>
    </xf>
    <xf numFmtId="0" fontId="23" fillId="2" borderId="3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43" fontId="1" fillId="0" borderId="0" xfId="4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28" fillId="0" borderId="0" xfId="0" applyFont="1" applyAlignment="1">
      <alignment vertical="top" wrapText="1"/>
    </xf>
    <xf numFmtId="43" fontId="0" fillId="0" borderId="0" xfId="4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43" fontId="5" fillId="0" borderId="0" xfId="4" applyFont="1" applyFill="1" applyBorder="1" applyAlignment="1" applyProtection="1">
      <alignment vertical="center"/>
      <protection locked="0"/>
    </xf>
    <xf numFmtId="43" fontId="5" fillId="0" borderId="0" xfId="4" applyFont="1" applyBorder="1" applyAlignment="1" applyProtection="1">
      <alignment vertical="center"/>
      <protection locked="0"/>
    </xf>
    <xf numFmtId="43" fontId="5" fillId="0" borderId="0" xfId="4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5" fillId="0" borderId="0" xfId="4" applyFont="1" applyFill="1" applyBorder="1" applyAlignment="1" applyProtection="1">
      <alignment vertical="center" wrapText="1"/>
      <protection locked="0"/>
    </xf>
    <xf numFmtId="43" fontId="5" fillId="0" borderId="0" xfId="4" applyFont="1" applyBorder="1" applyAlignment="1" applyProtection="1">
      <alignment vertical="center" wrapText="1"/>
      <protection locked="0"/>
    </xf>
    <xf numFmtId="43" fontId="5" fillId="0" borderId="0" xfId="4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24" fillId="0" borderId="0" xfId="4" applyFont="1" applyFill="1" applyAlignment="1" applyProtection="1">
      <alignment vertical="center" wrapText="1"/>
      <protection locked="0"/>
    </xf>
    <xf numFmtId="43" fontId="24" fillId="0" borderId="0" xfId="4" applyFont="1" applyAlignment="1" applyProtection="1">
      <alignment vertical="center" wrapText="1"/>
      <protection locked="0"/>
    </xf>
    <xf numFmtId="43" fontId="25" fillId="0" borderId="0" xfId="4" applyFont="1" applyBorder="1" applyAlignment="1" applyProtection="1">
      <alignment horizontal="center" vertical="center"/>
      <protection locked="0"/>
    </xf>
    <xf numFmtId="43" fontId="26" fillId="0" borderId="0" xfId="4" applyFont="1" applyBorder="1" applyAlignment="1" applyProtection="1">
      <alignment horizontal="center" vertical="center"/>
      <protection locked="0"/>
    </xf>
    <xf numFmtId="44" fontId="10" fillId="0" borderId="39" xfId="2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44" fontId="3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43" fontId="0" fillId="0" borderId="0" xfId="4" applyFont="1" applyAlignment="1" applyProtection="1">
      <alignment vertical="center"/>
    </xf>
    <xf numFmtId="0" fontId="0" fillId="0" borderId="17" xfId="0" applyBorder="1" applyAlignment="1">
      <alignment horizontal="center" vertical="center"/>
    </xf>
    <xf numFmtId="43" fontId="3" fillId="0" borderId="17" xfId="4" applyFont="1" applyBorder="1" applyAlignment="1" applyProtection="1">
      <alignment horizontal="right" vertical="center"/>
    </xf>
    <xf numFmtId="0" fontId="0" fillId="0" borderId="17" xfId="0" applyBorder="1" applyAlignment="1">
      <alignment vertical="center"/>
    </xf>
    <xf numFmtId="43" fontId="0" fillId="0" borderId="17" xfId="4" applyFont="1" applyBorder="1" applyAlignment="1" applyProtection="1">
      <alignment vertical="center"/>
    </xf>
    <xf numFmtId="0" fontId="12" fillId="0" borderId="14" xfId="0" applyFont="1" applyBorder="1" applyAlignment="1">
      <alignment horizontal="center" vertical="center" wrapText="1"/>
    </xf>
    <xf numFmtId="44" fontId="3" fillId="0" borderId="17" xfId="2" applyFont="1" applyBorder="1" applyAlignment="1" applyProtection="1">
      <alignment vertical="center" wrapText="1"/>
    </xf>
    <xf numFmtId="44" fontId="0" fillId="0" borderId="4" xfId="2" applyFont="1" applyBorder="1" applyAlignment="1" applyProtection="1">
      <alignment vertical="center" shrinkToFit="1"/>
    </xf>
    <xf numFmtId="44" fontId="3" fillId="0" borderId="4" xfId="2" applyFont="1" applyBorder="1" applyAlignment="1" applyProtection="1">
      <alignment vertical="center" shrinkToFit="1"/>
    </xf>
    <xf numFmtId="43" fontId="0" fillId="0" borderId="17" xfId="4" applyFont="1" applyBorder="1" applyAlignment="1" applyProtection="1">
      <alignment vertical="center" shrinkToFit="1"/>
    </xf>
    <xf numFmtId="43" fontId="0" fillId="0" borderId="4" xfId="4" applyFont="1" applyBorder="1" applyAlignment="1" applyProtection="1">
      <alignment vertical="center" shrinkToFit="1"/>
    </xf>
    <xf numFmtId="43" fontId="3" fillId="0" borderId="4" xfId="4" applyFont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 wrapText="1"/>
    </xf>
    <xf numFmtId="43" fontId="0" fillId="0" borderId="29" xfId="4" applyFont="1" applyBorder="1" applyAlignment="1" applyProtection="1">
      <alignment horizontal="right" vertical="center"/>
      <protection locked="0"/>
    </xf>
    <xf numFmtId="49" fontId="0" fillId="0" borderId="29" xfId="4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44" fontId="0" fillId="0" borderId="29" xfId="2" applyFont="1" applyBorder="1" applyAlignment="1" applyProtection="1">
      <alignment horizontal="left" vertical="center" wrapText="1"/>
      <protection locked="0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4" fontId="10" fillId="0" borderId="39" xfId="2" applyNumberFormat="1" applyFont="1" applyBorder="1" applyAlignment="1" applyProtection="1">
      <alignment horizontal="center" vertical="center" shrinkToFit="1"/>
    </xf>
    <xf numFmtId="44" fontId="10" fillId="0" borderId="39" xfId="2" applyFont="1" applyBorder="1" applyAlignment="1" applyProtection="1">
      <alignment horizontal="center" vertical="center" shrinkToFit="1"/>
    </xf>
    <xf numFmtId="44" fontId="10" fillId="3" borderId="39" xfId="2" applyFont="1" applyFill="1" applyBorder="1" applyAlignment="1" applyProtection="1">
      <alignment horizontal="center" vertical="center" shrinkToFit="1"/>
    </xf>
    <xf numFmtId="0" fontId="2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" fillId="0" borderId="13" xfId="4" applyNumberFormat="1" applyFont="1" applyBorder="1" applyAlignment="1" applyProtection="1">
      <alignment horizontal="center" vertical="center" shrinkToFit="1"/>
    </xf>
    <xf numFmtId="164" fontId="1" fillId="0" borderId="12" xfId="4" applyNumberFormat="1" applyFont="1" applyBorder="1" applyAlignment="1" applyProtection="1">
      <alignment horizontal="center" vertical="center" shrinkToFit="1"/>
    </xf>
    <xf numFmtId="164" fontId="3" fillId="3" borderId="4" xfId="0" applyNumberFormat="1" applyFont="1" applyFill="1" applyBorder="1" applyAlignment="1">
      <alignment horizontal="center" vertical="center" shrinkToFit="1"/>
    </xf>
    <xf numFmtId="9" fontId="4" fillId="0" borderId="29" xfId="0" applyNumberFormat="1" applyFont="1" applyBorder="1" applyAlignment="1" applyProtection="1">
      <alignment horizontal="center" vertical="center" wrapText="1"/>
      <protection locked="0"/>
    </xf>
    <xf numFmtId="164" fontId="3" fillId="0" borderId="4" xfId="2" applyNumberFormat="1" applyFont="1" applyBorder="1" applyAlignment="1" applyProtection="1">
      <alignment horizontal="center" vertical="center" shrinkToFit="1"/>
    </xf>
    <xf numFmtId="164" fontId="4" fillId="0" borderId="29" xfId="2" applyNumberFormat="1" applyFont="1" applyBorder="1" applyAlignment="1" applyProtection="1">
      <alignment horizontal="center" vertical="center" shrinkToFit="1"/>
      <protection locked="0"/>
    </xf>
    <xf numFmtId="164" fontId="4" fillId="0" borderId="12" xfId="2" applyNumberFormat="1" applyFont="1" applyBorder="1" applyAlignment="1" applyProtection="1">
      <alignment horizontal="center" vertical="center" shrinkToFit="1"/>
      <protection locked="0"/>
    </xf>
    <xf numFmtId="164" fontId="10" fillId="3" borderId="17" xfId="0" applyNumberFormat="1" applyFont="1" applyFill="1" applyBorder="1" applyAlignment="1">
      <alignment horizontal="center" vertical="center" shrinkToFit="1"/>
    </xf>
    <xf numFmtId="164" fontId="10" fillId="3" borderId="4" xfId="0" applyNumberFormat="1" applyFont="1" applyFill="1" applyBorder="1" applyAlignment="1">
      <alignment horizontal="center" vertical="center" shrinkToFit="1"/>
    </xf>
    <xf numFmtId="164" fontId="10" fillId="0" borderId="17" xfId="2" applyNumberFormat="1" applyFont="1" applyBorder="1" applyAlignment="1">
      <alignment horizontal="center" vertical="center" shrinkToFit="1"/>
    </xf>
    <xf numFmtId="164" fontId="10" fillId="0" borderId="7" xfId="2" applyNumberFormat="1" applyFont="1" applyBorder="1" applyAlignment="1">
      <alignment horizontal="center" vertical="center" shrinkToFit="1"/>
    </xf>
    <xf numFmtId="164" fontId="10" fillId="0" borderId="4" xfId="2" applyNumberFormat="1" applyFont="1" applyBorder="1" applyAlignment="1">
      <alignment horizontal="center" vertical="center" shrinkToFit="1"/>
    </xf>
    <xf numFmtId="164" fontId="10" fillId="0" borderId="10" xfId="2" applyNumberFormat="1" applyFont="1" applyBorder="1" applyAlignment="1">
      <alignment horizontal="center" vertical="center" shrinkToFit="1"/>
    </xf>
    <xf numFmtId="164" fontId="10" fillId="3" borderId="4" xfId="2" applyNumberFormat="1" applyFont="1" applyFill="1" applyBorder="1" applyAlignment="1" applyProtection="1">
      <alignment horizontal="center" vertical="center" shrinkToFit="1"/>
    </xf>
    <xf numFmtId="164" fontId="10" fillId="3" borderId="17" xfId="2" applyNumberFormat="1" applyFont="1" applyFill="1" applyBorder="1" applyAlignment="1" applyProtection="1">
      <alignment horizontal="center" vertical="center" shrinkToFit="1"/>
    </xf>
    <xf numFmtId="164" fontId="4" fillId="0" borderId="1" xfId="2" applyNumberFormat="1" applyFont="1" applyBorder="1" applyAlignment="1" applyProtection="1">
      <alignment horizontal="center" vertical="center" shrinkToFit="1"/>
      <protection locked="0"/>
    </xf>
    <xf numFmtId="164" fontId="4" fillId="0" borderId="4" xfId="2" applyNumberFormat="1" applyFont="1" applyBorder="1" applyAlignment="1">
      <alignment horizontal="center" vertical="center" shrinkToFit="1"/>
    </xf>
    <xf numFmtId="164" fontId="4" fillId="0" borderId="10" xfId="2" applyNumberFormat="1" applyFont="1" applyBorder="1" applyAlignment="1">
      <alignment horizontal="center" vertical="center" shrinkToFit="1"/>
    </xf>
    <xf numFmtId="164" fontId="1" fillId="0" borderId="4" xfId="2" applyNumberFormat="1" applyFont="1" applyBorder="1" applyAlignment="1" applyProtection="1">
      <alignment horizontal="center" vertical="center" wrapText="1"/>
    </xf>
    <xf numFmtId="164" fontId="1" fillId="0" borderId="4" xfId="2" applyNumberFormat="1" applyFont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13" xfId="2" applyNumberFormat="1" applyFont="1" applyFill="1" applyBorder="1" applyAlignment="1" applyProtection="1">
      <alignment horizontal="center" vertical="center"/>
    </xf>
    <xf numFmtId="164" fontId="1" fillId="0" borderId="13" xfId="2" applyNumberFormat="1" applyFont="1" applyBorder="1" applyAlignment="1" applyProtection="1">
      <alignment horizontal="center" vertical="center"/>
    </xf>
    <xf numFmtId="164" fontId="0" fillId="0" borderId="29" xfId="4" applyNumberFormat="1" applyFont="1" applyBorder="1" applyAlignment="1" applyProtection="1">
      <alignment horizontal="center" vertical="center"/>
      <protection locked="0"/>
    </xf>
    <xf numFmtId="164" fontId="3" fillId="0" borderId="17" xfId="4" applyNumberFormat="1" applyFont="1" applyBorder="1" applyAlignment="1" applyProtection="1">
      <alignment horizontal="center" vertical="center"/>
    </xf>
    <xf numFmtId="14" fontId="34" fillId="0" borderId="29" xfId="0" applyNumberFormat="1" applyFont="1" applyBorder="1" applyAlignment="1" applyProtection="1">
      <alignment horizontal="center" vertical="center" wrapText="1"/>
      <protection locked="0"/>
    </xf>
    <xf numFmtId="14" fontId="38" fillId="0" borderId="2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164" fontId="1" fillId="0" borderId="9" xfId="2" applyNumberFormat="1" applyFont="1" applyBorder="1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2" fontId="0" fillId="0" borderId="29" xfId="4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6" fillId="0" borderId="29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38" fillId="0" borderId="29" xfId="0" applyFont="1" applyBorder="1" applyAlignment="1" applyProtection="1">
      <alignment horizontal="left" vertical="center" wrapText="1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27" fillId="3" borderId="7" xfId="0" applyFont="1" applyFill="1" applyBorder="1" applyAlignment="1">
      <alignment horizontal="center" vertical="center" shrinkToFit="1"/>
    </xf>
    <xf numFmtId="0" fontId="27" fillId="3" borderId="8" xfId="0" applyFont="1" applyFill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center" vertical="center" shrinkToFit="1"/>
    </xf>
    <xf numFmtId="164" fontId="3" fillId="3" borderId="7" xfId="4" applyNumberFormat="1" applyFont="1" applyFill="1" applyBorder="1" applyAlignment="1" applyProtection="1">
      <alignment horizontal="center" vertical="center" shrinkToFit="1"/>
    </xf>
    <xf numFmtId="164" fontId="3" fillId="3" borderId="9" xfId="4" applyNumberFormat="1" applyFont="1" applyFill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2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53" xfId="4" applyNumberFormat="1" applyFont="1" applyBorder="1" applyAlignment="1" applyProtection="1">
      <alignment horizontal="center" vertical="center" shrinkToFit="1"/>
      <protection locked="0"/>
    </xf>
    <xf numFmtId="164" fontId="3" fillId="0" borderId="4" xfId="4" applyNumberFormat="1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164" fontId="3" fillId="0" borderId="30" xfId="0" applyNumberFormat="1" applyFont="1" applyBorder="1" applyAlignment="1" applyProtection="1">
      <alignment vertical="center" shrinkToFit="1"/>
      <protection locked="0"/>
    </xf>
    <xf numFmtId="164" fontId="3" fillId="0" borderId="34" xfId="0" applyNumberFormat="1" applyFont="1" applyBorder="1" applyAlignment="1" applyProtection="1">
      <alignment vertical="center" shrinkToFit="1"/>
      <protection locked="0"/>
    </xf>
    <xf numFmtId="164" fontId="3" fillId="0" borderId="31" xfId="4" applyNumberFormat="1" applyFont="1" applyBorder="1" applyAlignment="1" applyProtection="1">
      <alignment horizontal="center" vertical="center" shrinkToFit="1"/>
    </xf>
    <xf numFmtId="164" fontId="3" fillId="0" borderId="13" xfId="4" applyNumberFormat="1" applyFont="1" applyBorder="1" applyAlignment="1" applyProtection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9" xfId="4" applyNumberFormat="1" applyFont="1" applyBorder="1" applyAlignment="1" applyProtection="1">
      <alignment horizontal="center" vertical="center" shrinkToFit="1"/>
      <protection locked="0"/>
    </xf>
    <xf numFmtId="164" fontId="3" fillId="0" borderId="17" xfId="4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9" fillId="0" borderId="29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0" fillId="0" borderId="29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64" fontId="0" fillId="0" borderId="12" xfId="4" applyNumberFormat="1" applyFont="1" applyBorder="1" applyAlignment="1" applyProtection="1">
      <alignment horizontal="center" vertical="center" shrinkToFit="1"/>
    </xf>
    <xf numFmtId="164" fontId="0" fillId="0" borderId="13" xfId="4" applyNumberFormat="1" applyFont="1" applyBorder="1" applyAlignment="1" applyProtection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10" xfId="4" applyNumberFormat="1" applyFont="1" applyFill="1" applyBorder="1" applyAlignment="1" applyProtection="1">
      <alignment horizontal="center" vertical="center" shrinkToFit="1"/>
    </xf>
    <xf numFmtId="164" fontId="3" fillId="3" borderId="13" xfId="4" applyNumberFormat="1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3" fontId="0" fillId="0" borderId="0" xfId="4" applyFont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29" xfId="0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3" fontId="3" fillId="2" borderId="4" xfId="4" applyFont="1" applyFill="1" applyBorder="1" applyAlignment="1" applyProtection="1">
      <alignment horizontal="center" vertical="center" wrapText="1"/>
    </xf>
    <xf numFmtId="43" fontId="3" fillId="2" borderId="14" xfId="4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29" xfId="0" applyFont="1" applyBorder="1" applyAlignment="1" applyProtection="1">
      <alignment horizontal="left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32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14" fontId="35" fillId="0" borderId="4" xfId="0" applyNumberFormat="1" applyFont="1" applyBorder="1" applyAlignment="1">
      <alignment horizontal="center" vertical="center" wrapText="1"/>
    </xf>
    <xf numFmtId="14" fontId="35" fillId="0" borderId="10" xfId="0" applyNumberFormat="1" applyFont="1" applyBorder="1" applyAlignment="1">
      <alignment horizontal="center" vertical="center" wrapText="1"/>
    </xf>
    <xf numFmtId="3" fontId="33" fillId="0" borderId="29" xfId="0" applyNumberFormat="1" applyFont="1" applyBorder="1" applyAlignment="1" applyProtection="1">
      <alignment horizontal="center" vertical="center"/>
      <protection locked="0"/>
    </xf>
    <xf numFmtId="3" fontId="33" fillId="0" borderId="30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164" fontId="37" fillId="0" borderId="4" xfId="2" applyNumberFormat="1" applyFont="1" applyBorder="1" applyAlignment="1" applyProtection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164" fontId="11" fillId="0" borderId="4" xfId="4" applyNumberFormat="1" applyFont="1" applyBorder="1" applyAlignment="1" applyProtection="1">
      <alignment horizontal="center" vertical="center" wrapText="1"/>
    </xf>
    <xf numFmtId="164" fontId="11" fillId="0" borderId="13" xfId="4" applyNumberFormat="1" applyFont="1" applyBorder="1" applyAlignment="1" applyProtection="1">
      <alignment horizontal="center" vertical="center" wrapText="1"/>
    </xf>
    <xf numFmtId="164" fontId="29" fillId="0" borderId="4" xfId="0" applyNumberFormat="1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horizontal="justify" vertical="center" wrapText="1"/>
      <protection locked="0"/>
    </xf>
    <xf numFmtId="0" fontId="5" fillId="0" borderId="29" xfId="0" applyFont="1" applyBorder="1" applyAlignment="1" applyProtection="1">
      <alignment horizontal="justify" vertical="center" wrapText="1"/>
      <protection locked="0"/>
    </xf>
    <xf numFmtId="0" fontId="5" fillId="0" borderId="51" xfId="0" applyFont="1" applyBorder="1" applyAlignment="1" applyProtection="1">
      <alignment horizontal="justify" vertical="center"/>
      <protection locked="0"/>
    </xf>
    <xf numFmtId="0" fontId="5" fillId="0" borderId="29" xfId="0" applyFont="1" applyBorder="1" applyAlignment="1" applyProtection="1">
      <alignment horizontal="justify" vertical="center"/>
      <protection locked="0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7" fillId="2" borderId="43" xfId="1" applyFont="1" applyFill="1" applyBorder="1" applyAlignment="1" applyProtection="1">
      <alignment horizontal="left" vertical="center" wrapText="1"/>
      <protection locked="0"/>
    </xf>
    <xf numFmtId="0" fontId="17" fillId="2" borderId="14" xfId="1" applyFont="1" applyFill="1" applyBorder="1" applyAlignment="1" applyProtection="1">
      <alignment horizontal="left" vertical="center" wrapText="1"/>
      <protection locked="0"/>
    </xf>
    <xf numFmtId="0" fontId="17" fillId="2" borderId="4" xfId="1" applyFont="1" applyFill="1" applyBorder="1" applyAlignment="1" applyProtection="1">
      <alignment horizontal="left" vertical="center" wrapText="1"/>
      <protection locked="0"/>
    </xf>
    <xf numFmtId="0" fontId="17" fillId="2" borderId="44" xfId="1" applyFont="1" applyFill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12" fillId="3" borderId="3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44" fontId="4" fillId="0" borderId="51" xfId="2" applyFont="1" applyBorder="1" applyAlignment="1" applyProtection="1">
      <alignment vertical="center"/>
      <protection locked="0"/>
    </xf>
    <xf numFmtId="44" fontId="4" fillId="0" borderId="29" xfId="2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15" fillId="2" borderId="43" xfId="1" applyFont="1" applyFill="1" applyBorder="1" applyAlignment="1" applyProtection="1">
      <alignment horizontal="left" vertical="center" wrapText="1"/>
      <protection locked="0"/>
    </xf>
    <xf numFmtId="0" fontId="15" fillId="2" borderId="14" xfId="1" applyFont="1" applyFill="1" applyBorder="1" applyAlignment="1" applyProtection="1">
      <alignment horizontal="left" vertical="center" wrapText="1"/>
      <protection locked="0"/>
    </xf>
    <xf numFmtId="0" fontId="15" fillId="2" borderId="4" xfId="1" applyFont="1" applyFill="1" applyBorder="1" applyAlignment="1" applyProtection="1">
      <alignment horizontal="left" vertical="center" wrapText="1"/>
      <protection locked="0"/>
    </xf>
    <xf numFmtId="0" fontId="15" fillId="2" borderId="44" xfId="1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 applyProtection="1">
      <alignment horizontal="left" vertical="center" shrinkToFit="1"/>
      <protection locked="0"/>
    </xf>
    <xf numFmtId="0" fontId="4" fillId="0" borderId="34" xfId="0" applyFont="1" applyBorder="1" applyAlignment="1" applyProtection="1">
      <alignment horizontal="left" vertical="center" shrinkToFit="1"/>
      <protection locked="0"/>
    </xf>
    <xf numFmtId="0" fontId="12" fillId="3" borderId="13" xfId="0" applyFont="1" applyFill="1" applyBorder="1" applyAlignment="1">
      <alignment horizontal="center" vertical="center"/>
    </xf>
    <xf numFmtId="0" fontId="17" fillId="2" borderId="43" xfId="1" applyFont="1" applyFill="1" applyBorder="1" applyAlignment="1" applyProtection="1">
      <alignment horizontal="left" vertical="center"/>
      <protection locked="0"/>
    </xf>
    <xf numFmtId="0" fontId="17" fillId="2" borderId="14" xfId="1" applyFont="1" applyFill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left" vertical="center"/>
      <protection locked="0"/>
    </xf>
    <xf numFmtId="0" fontId="17" fillId="2" borderId="44" xfId="1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2" borderId="43" xfId="1" applyFill="1" applyBorder="1" applyAlignment="1">
      <alignment horizontal="left" vertical="center" wrapText="1"/>
    </xf>
    <xf numFmtId="0" fontId="2" fillId="2" borderId="14" xfId="1" applyFill="1" applyBorder="1" applyAlignment="1">
      <alignment horizontal="left" vertical="center" wrapText="1"/>
    </xf>
    <xf numFmtId="0" fontId="2" fillId="2" borderId="4" xfId="1" applyFill="1" applyBorder="1" applyAlignment="1">
      <alignment horizontal="left" vertical="center" wrapText="1"/>
    </xf>
    <xf numFmtId="0" fontId="2" fillId="2" borderId="44" xfId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123825</xdr:rowOff>
    </xdr:from>
    <xdr:to>
      <xdr:col>12</xdr:col>
      <xdr:colOff>476251</xdr:colOff>
      <xdr:row>4</xdr:row>
      <xdr:rowOff>133774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0235517B-B828-43B5-A734-BC31E4D9E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23825"/>
          <a:ext cx="1276351" cy="126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312736</xdr:colOff>
      <xdr:row>0</xdr:row>
      <xdr:rowOff>95256</xdr:rowOff>
    </xdr:from>
    <xdr:to>
      <xdr:col>6</xdr:col>
      <xdr:colOff>110226</xdr:colOff>
      <xdr:row>7</xdr:row>
      <xdr:rowOff>18614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C2D1B8-7E9B-4EA1-9261-33BFB9B4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486" y="1238256"/>
          <a:ext cx="1276063" cy="125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fundacaouniselva.org.br/nova/outras/Port_448_2002.pdf" TargetMode="External"/><Relationship Id="rId7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RPS2016.xls" TargetMode="External"/><Relationship Id="rId5" Type="http://schemas.openxmlformats.org/officeDocument/2006/relationships/hyperlink" Target="http://www.fundacaouniselva.org.br/nova/outras/CALCULO-BOLSA-ENCARGO.xls" TargetMode="External"/><Relationship Id="rId4" Type="http://schemas.openxmlformats.org/officeDocument/2006/relationships/hyperlink" Target="http://www.planalto.gov.br/ccivil_03/_ato2007-2010/2008/lei/l11788.htm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W165"/>
  <sheetViews>
    <sheetView showGridLines="0" tabSelected="1" zoomScaleNormal="100" workbookViewId="0">
      <selection activeCell="S117" sqref="S117"/>
    </sheetView>
  </sheetViews>
  <sheetFormatPr defaultColWidth="8.7109375" defaultRowHeight="15" x14ac:dyDescent="0.25"/>
  <cols>
    <col min="1" max="1" width="6.42578125" style="2" customWidth="1"/>
    <col min="2" max="2" width="3.710937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4.7109375" style="1" customWidth="1"/>
    <col min="16" max="17" width="14.7109375" style="2" customWidth="1"/>
    <col min="18" max="19" width="8.7109375" style="2"/>
    <col min="20" max="20" width="9.7109375" style="2" bestFit="1" customWidth="1"/>
    <col min="21" max="16384" width="8.7109375" style="2"/>
  </cols>
  <sheetData>
    <row r="1" spans="2:17" s="25" customFormat="1" ht="24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25" customFormat="1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25" customFormat="1" ht="24.9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25" customFormat="1" ht="24.9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25" customFormat="1" ht="24.95" customHeight="1" x14ac:dyDescent="0.3">
      <c r="B5" s="149" t="s">
        <v>137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2:17" s="25" customFormat="1" ht="24.95" customHeight="1" x14ac:dyDescent="0.25">
      <c r="B6" s="150" t="s">
        <v>177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2:17" s="25" customFormat="1" ht="9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25" customFormat="1" ht="9.7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25" customFormat="1" ht="35.1" customHeight="1" x14ac:dyDescent="0.25">
      <c r="B9" s="151" t="s">
        <v>208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</row>
    <row r="10" spans="2:17" ht="27.6" customHeight="1" x14ac:dyDescent="0.25"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</row>
    <row r="11" spans="2:17" x14ac:dyDescent="0.2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65"/>
      <c r="Q11" s="65"/>
    </row>
    <row r="12" spans="2:17" ht="15.75" x14ac:dyDescent="0.25">
      <c r="B12" s="98" t="s">
        <v>154</v>
      </c>
      <c r="C12" s="98"/>
      <c r="D12" s="98"/>
      <c r="E12" s="98"/>
      <c r="F12" s="98"/>
      <c r="G12" s="98"/>
      <c r="H12" s="98"/>
      <c r="I12" s="98"/>
      <c r="J12" s="67"/>
      <c r="K12" s="65"/>
      <c r="L12" s="65"/>
      <c r="M12" s="65"/>
      <c r="N12" s="65"/>
      <c r="O12" s="66"/>
      <c r="P12" s="65"/>
      <c r="Q12" s="65"/>
    </row>
    <row r="13" spans="2:17" ht="15.75" thickBot="1" x14ac:dyDescent="0.3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5"/>
      <c r="Q13" s="65"/>
    </row>
    <row r="14" spans="2:17" ht="15" customHeight="1" thickBot="1" x14ac:dyDescent="0.3">
      <c r="B14" s="165" t="s">
        <v>151</v>
      </c>
      <c r="C14" s="166"/>
      <c r="D14" s="166"/>
      <c r="E14" s="166"/>
      <c r="F14" s="166"/>
      <c r="G14" s="166"/>
      <c r="H14" s="166"/>
      <c r="I14" s="166"/>
      <c r="J14" s="164"/>
      <c r="K14" s="166" t="s">
        <v>152</v>
      </c>
      <c r="L14" s="166"/>
      <c r="M14" s="166"/>
      <c r="N14" s="164"/>
      <c r="O14" s="166" t="s">
        <v>153</v>
      </c>
      <c r="P14" s="166"/>
      <c r="Q14" s="164"/>
    </row>
    <row r="15" spans="2:17" ht="27.6" customHeight="1" thickBot="1" x14ac:dyDescent="0.3">
      <c r="B15" s="167"/>
      <c r="C15" s="168"/>
      <c r="D15" s="168"/>
      <c r="E15" s="168"/>
      <c r="F15" s="168"/>
      <c r="G15" s="168"/>
      <c r="H15" s="168"/>
      <c r="I15" s="168"/>
      <c r="J15" s="164"/>
      <c r="K15" s="168"/>
      <c r="L15" s="168"/>
      <c r="M15" s="168"/>
      <c r="N15" s="164"/>
      <c r="O15" s="168"/>
      <c r="P15" s="168"/>
      <c r="Q15" s="164"/>
    </row>
    <row r="16" spans="2:17" x14ac:dyDescent="0.2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65"/>
      <c r="Q16" s="65"/>
    </row>
    <row r="17" spans="2:17" ht="15.75" x14ac:dyDescent="0.25">
      <c r="B17" s="171" t="s">
        <v>12</v>
      </c>
      <c r="C17" s="171"/>
      <c r="D17" s="171"/>
      <c r="E17" s="171"/>
      <c r="F17" s="171"/>
      <c r="G17" s="171"/>
      <c r="H17" s="171"/>
      <c r="I17" s="171"/>
      <c r="J17" s="67"/>
      <c r="K17" s="65"/>
      <c r="L17" s="65"/>
      <c r="M17" s="65"/>
      <c r="N17" s="65"/>
      <c r="O17" s="66"/>
      <c r="P17" s="65"/>
      <c r="Q17" s="65"/>
    </row>
    <row r="18" spans="2:17" x14ac:dyDescent="0.25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5"/>
      <c r="Q18" s="65"/>
    </row>
    <row r="19" spans="2:17" ht="27" customHeight="1" x14ac:dyDescent="0.25">
      <c r="B19" s="172" t="s">
        <v>13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4"/>
    </row>
    <row r="20" spans="2:17" ht="18" customHeight="1" thickBot="1" x14ac:dyDescent="0.3">
      <c r="B20" s="175" t="s">
        <v>29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7"/>
    </row>
    <row r="21" spans="2:17" ht="33" customHeight="1" x14ac:dyDescent="0.25">
      <c r="B21" s="178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80"/>
    </row>
    <row r="22" spans="2:17" ht="33" customHeight="1" thickBot="1" x14ac:dyDescent="0.3"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3"/>
    </row>
    <row r="23" spans="2:17" ht="39.950000000000003" customHeight="1" thickBot="1" x14ac:dyDescent="0.3">
      <c r="B23" s="184" t="s">
        <v>121</v>
      </c>
      <c r="C23" s="184"/>
      <c r="D23" s="184"/>
      <c r="E23" s="184"/>
      <c r="F23" s="184"/>
      <c r="G23" s="184"/>
      <c r="H23" s="184"/>
      <c r="I23" s="184"/>
      <c r="J23" s="184"/>
      <c r="K23" s="184"/>
      <c r="L23" s="184" t="s">
        <v>122</v>
      </c>
      <c r="M23" s="184"/>
      <c r="N23" s="184"/>
      <c r="O23" s="184"/>
      <c r="P23" s="184"/>
      <c r="Q23" s="184"/>
    </row>
    <row r="24" spans="2:17" ht="27" customHeight="1" thickBot="1" x14ac:dyDescent="0.3">
      <c r="B24" s="172" t="s">
        <v>13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</row>
    <row r="25" spans="2:17" ht="39.950000000000003" customHeight="1" thickBot="1" x14ac:dyDescent="0.3">
      <c r="B25" s="185" t="s">
        <v>14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6" t="s">
        <v>55</v>
      </c>
      <c r="M25" s="186"/>
      <c r="N25" s="186"/>
      <c r="O25" s="186"/>
      <c r="P25" s="186"/>
      <c r="Q25" s="186"/>
    </row>
    <row r="26" spans="2:17" ht="39.950000000000003" customHeight="1" thickBot="1" x14ac:dyDescent="0.3">
      <c r="B26" s="186" t="s">
        <v>58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5" t="s">
        <v>59</v>
      </c>
      <c r="M26" s="185"/>
      <c r="N26" s="185"/>
      <c r="O26" s="185"/>
      <c r="P26" s="185"/>
      <c r="Q26" s="185"/>
    </row>
    <row r="27" spans="2:17" ht="39.950000000000003" customHeight="1" thickBot="1" x14ac:dyDescent="0.3">
      <c r="B27" s="187" t="s">
        <v>157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4" t="s">
        <v>123</v>
      </c>
      <c r="M27" s="188"/>
      <c r="N27" s="188"/>
      <c r="O27" s="188"/>
      <c r="P27" s="188"/>
      <c r="Q27" s="188"/>
    </row>
    <row r="28" spans="2:17" ht="30" customHeight="1" thickBot="1" x14ac:dyDescent="0.3">
      <c r="B28" s="157" t="s">
        <v>34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9"/>
    </row>
    <row r="29" spans="2:17" ht="39.950000000000003" customHeight="1" thickBot="1" x14ac:dyDescent="0.3">
      <c r="B29" s="154" t="s">
        <v>158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</row>
    <row r="30" spans="2:17" ht="39.950000000000003" customHeight="1" thickBot="1" x14ac:dyDescent="0.3">
      <c r="B30" s="153" t="s">
        <v>178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 t="s">
        <v>179</v>
      </c>
      <c r="M30" s="153"/>
      <c r="N30" s="153"/>
      <c r="O30" s="153"/>
      <c r="P30" s="153"/>
      <c r="Q30" s="153"/>
    </row>
    <row r="31" spans="2:17" ht="39.950000000000003" customHeight="1" thickBot="1" x14ac:dyDescent="0.3">
      <c r="B31" s="153" t="s">
        <v>159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 t="s">
        <v>160</v>
      </c>
      <c r="M31" s="153"/>
      <c r="N31" s="153"/>
      <c r="O31" s="153"/>
      <c r="P31" s="153"/>
      <c r="Q31" s="153"/>
    </row>
    <row r="32" spans="2:17" ht="20.100000000000001" customHeight="1" thickBot="1" x14ac:dyDescent="0.3">
      <c r="B32" s="308" t="s">
        <v>68</v>
      </c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160" t="s">
        <v>69</v>
      </c>
      <c r="O32" s="160"/>
      <c r="P32" s="160"/>
      <c r="Q32" s="160"/>
    </row>
    <row r="33" spans="2:20" ht="20.100000000000001" customHeight="1" thickBot="1" x14ac:dyDescent="0.3"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207" t="s">
        <v>70</v>
      </c>
      <c r="O33" s="208"/>
      <c r="P33" s="208" t="s">
        <v>71</v>
      </c>
      <c r="Q33" s="208"/>
    </row>
    <row r="34" spans="2:20" ht="39.950000000000003" customHeight="1" thickBot="1" x14ac:dyDescent="0.3"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06"/>
      <c r="O34" s="306"/>
      <c r="P34" s="306"/>
      <c r="Q34" s="306"/>
    </row>
    <row r="35" spans="2:20" ht="20.100000000000001" customHeight="1" thickBot="1" x14ac:dyDescent="0.3"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232" t="s">
        <v>107</v>
      </c>
      <c r="O35" s="160"/>
      <c r="P35" s="160"/>
      <c r="Q35" s="160"/>
    </row>
    <row r="36" spans="2:20" ht="20.100000000000001" customHeight="1" thickBot="1" x14ac:dyDescent="0.3"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207" t="s">
        <v>70</v>
      </c>
      <c r="O36" s="208"/>
      <c r="P36" s="208" t="s">
        <v>71</v>
      </c>
      <c r="Q36" s="208"/>
    </row>
    <row r="37" spans="2:20" ht="39.950000000000003" customHeight="1" thickBot="1" x14ac:dyDescent="0.3"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2"/>
      <c r="N37" s="309" t="str">
        <f>_xlfn.IFS(J14="","Sem Aditivo de Prazo",J14&lt;&gt;"",P34)</f>
        <v>Sem Aditivo de Prazo</v>
      </c>
      <c r="O37" s="310"/>
      <c r="P37" s="306"/>
      <c r="Q37" s="306"/>
    </row>
    <row r="38" spans="2:20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20" s="25" customFormat="1" ht="20.100000000000001" customHeight="1" x14ac:dyDescent="0.25">
      <c r="B39" s="170" t="s">
        <v>149</v>
      </c>
      <c r="C39" s="170"/>
      <c r="D39" s="170"/>
      <c r="E39" s="170"/>
      <c r="F39" s="170"/>
      <c r="G39" s="170"/>
      <c r="H39" s="170"/>
      <c r="I39" s="170"/>
      <c r="J39" s="170"/>
      <c r="K39" s="169" t="s">
        <v>148</v>
      </c>
      <c r="L39" s="169"/>
      <c r="M39" s="169"/>
      <c r="N39" s="169"/>
      <c r="O39" s="169" t="s">
        <v>147</v>
      </c>
      <c r="P39" s="169"/>
      <c r="Q39" s="169"/>
    </row>
    <row r="40" spans="2:20" s="25" customFormat="1" ht="20.100000000000001" customHeight="1" x14ac:dyDescent="0.25">
      <c r="B40" s="322">
        <f>P59</f>
        <v>0</v>
      </c>
      <c r="C40" s="322"/>
      <c r="D40" s="322"/>
      <c r="E40" s="322"/>
      <c r="F40" s="322"/>
      <c r="G40" s="322"/>
      <c r="H40" s="322"/>
      <c r="I40" s="322"/>
      <c r="J40" s="322"/>
      <c r="K40" s="323" t="str">
        <f>_xlfn.IFS(B40=P63,"Sem Aditivo de Valor",B40&lt;&gt;P63,P63-B40)</f>
        <v>Sem Aditivo de Valor</v>
      </c>
      <c r="L40" s="322"/>
      <c r="M40" s="322"/>
      <c r="N40" s="322"/>
      <c r="O40" s="324">
        <f>P63</f>
        <v>0</v>
      </c>
      <c r="P40" s="324"/>
      <c r="Q40" s="324"/>
      <c r="T40" s="50"/>
    </row>
    <row r="41" spans="2:20" s="25" customFormat="1" ht="15.75" customHeight="1" x14ac:dyDescent="0.25">
      <c r="B41" s="322"/>
      <c r="C41" s="322"/>
      <c r="D41" s="322"/>
      <c r="E41" s="322"/>
      <c r="F41" s="322"/>
      <c r="G41" s="322"/>
      <c r="H41" s="322"/>
      <c r="I41" s="322"/>
      <c r="J41" s="322"/>
      <c r="K41" s="323"/>
      <c r="L41" s="322"/>
      <c r="M41" s="322"/>
      <c r="N41" s="322"/>
      <c r="O41" s="324"/>
      <c r="P41" s="324"/>
      <c r="Q41" s="324"/>
    </row>
    <row r="42" spans="2:20" s="25" customFormat="1" ht="15.75" customHeight="1" x14ac:dyDescent="0.25">
      <c r="B42" s="322"/>
      <c r="C42" s="322"/>
      <c r="D42" s="322"/>
      <c r="E42" s="322"/>
      <c r="F42" s="322"/>
      <c r="G42" s="322"/>
      <c r="H42" s="322"/>
      <c r="I42" s="322"/>
      <c r="J42" s="322"/>
      <c r="K42" s="323"/>
      <c r="L42" s="322"/>
      <c r="M42" s="322"/>
      <c r="N42" s="322"/>
      <c r="O42" s="324"/>
      <c r="P42" s="324"/>
      <c r="Q42" s="324"/>
    </row>
    <row r="43" spans="2:20" s="25" customFormat="1" ht="15.75" customHeight="1" x14ac:dyDescent="0.25">
      <c r="B43" s="322"/>
      <c r="C43" s="322"/>
      <c r="D43" s="322"/>
      <c r="E43" s="322"/>
      <c r="F43" s="322"/>
      <c r="G43" s="322"/>
      <c r="H43" s="322"/>
      <c r="I43" s="322"/>
      <c r="J43" s="322"/>
      <c r="K43" s="323"/>
      <c r="L43" s="322"/>
      <c r="M43" s="322"/>
      <c r="N43" s="322"/>
      <c r="O43" s="324"/>
      <c r="P43" s="324"/>
      <c r="Q43" s="324"/>
    </row>
    <row r="44" spans="2:20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2:20" x14ac:dyDescent="0.25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70"/>
      <c r="P45" s="69"/>
      <c r="Q45" s="69"/>
    </row>
    <row r="46" spans="2:20" ht="12" customHeight="1" x14ac:dyDescent="0.25">
      <c r="B46" s="313" t="s">
        <v>127</v>
      </c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</row>
    <row r="47" spans="2:20" ht="12" customHeight="1" x14ac:dyDescent="0.25"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</row>
    <row r="48" spans="2:20" ht="15.75" customHeight="1" x14ac:dyDescent="0.25">
      <c r="B48" s="314" t="s">
        <v>108</v>
      </c>
      <c r="C48" s="314"/>
      <c r="D48" s="314"/>
      <c r="E48" s="314" t="s">
        <v>109</v>
      </c>
      <c r="F48" s="314"/>
      <c r="G48" s="294" t="s">
        <v>110</v>
      </c>
      <c r="H48" s="295"/>
      <c r="I48" s="295"/>
      <c r="J48" s="295"/>
      <c r="K48" s="295"/>
      <c r="L48" s="295"/>
      <c r="M48" s="295"/>
      <c r="N48" s="295"/>
      <c r="O48" s="296"/>
      <c r="P48" s="205" t="s">
        <v>111</v>
      </c>
      <c r="Q48" s="205" t="s">
        <v>112</v>
      </c>
    </row>
    <row r="49" spans="2:17" ht="15.75" customHeight="1" thickBot="1" x14ac:dyDescent="0.3">
      <c r="B49" s="315"/>
      <c r="C49" s="315"/>
      <c r="D49" s="315"/>
      <c r="E49" s="315"/>
      <c r="F49" s="315"/>
      <c r="G49" s="297"/>
      <c r="H49" s="298"/>
      <c r="I49" s="298"/>
      <c r="J49" s="298"/>
      <c r="K49" s="298"/>
      <c r="L49" s="298"/>
      <c r="M49" s="298"/>
      <c r="N49" s="298"/>
      <c r="O49" s="299"/>
      <c r="P49" s="206"/>
      <c r="Q49" s="206"/>
    </row>
    <row r="50" spans="2:17" s="25" customFormat="1" ht="30" customHeight="1" thickBot="1" x14ac:dyDescent="0.3">
      <c r="B50" s="216">
        <v>1</v>
      </c>
      <c r="C50" s="216"/>
      <c r="D50" s="216"/>
      <c r="E50" s="216" t="s">
        <v>124</v>
      </c>
      <c r="F50" s="216"/>
      <c r="G50" s="187" t="s">
        <v>126</v>
      </c>
      <c r="H50" s="187"/>
      <c r="I50" s="187"/>
      <c r="J50" s="187"/>
      <c r="K50" s="187"/>
      <c r="L50" s="187"/>
      <c r="M50" s="187"/>
      <c r="N50" s="187"/>
      <c r="O50" s="187"/>
      <c r="P50" s="141" t="s">
        <v>161</v>
      </c>
      <c r="Q50" s="141" t="s">
        <v>161</v>
      </c>
    </row>
    <row r="51" spans="2:17" s="25" customFormat="1" ht="30" customHeight="1" thickBot="1" x14ac:dyDescent="0.3">
      <c r="B51" s="316"/>
      <c r="C51" s="316"/>
      <c r="D51" s="316"/>
      <c r="E51" s="316"/>
      <c r="F51" s="316"/>
      <c r="G51" s="317"/>
      <c r="H51" s="317"/>
      <c r="I51" s="317"/>
      <c r="J51" s="317"/>
      <c r="K51" s="317"/>
      <c r="L51" s="317"/>
      <c r="M51" s="317"/>
      <c r="N51" s="317"/>
      <c r="O51" s="317"/>
      <c r="P51" s="140"/>
      <c r="Q51" s="140"/>
    </row>
    <row r="52" spans="2:17" s="25" customFormat="1" ht="30" customHeight="1" thickBot="1" x14ac:dyDescent="0.3">
      <c r="B52" s="316"/>
      <c r="C52" s="316"/>
      <c r="D52" s="316"/>
      <c r="E52" s="316"/>
      <c r="F52" s="316"/>
      <c r="G52" s="317"/>
      <c r="H52" s="317"/>
      <c r="I52" s="317"/>
      <c r="J52" s="317"/>
      <c r="K52" s="317"/>
      <c r="L52" s="317"/>
      <c r="M52" s="317"/>
      <c r="N52" s="317"/>
      <c r="O52" s="317"/>
      <c r="P52" s="140"/>
      <c r="Q52" s="140"/>
    </row>
    <row r="53" spans="2:17" s="25" customFormat="1" ht="30" customHeight="1" thickBot="1" x14ac:dyDescent="0.3">
      <c r="B53" s="316"/>
      <c r="C53" s="316"/>
      <c r="D53" s="316"/>
      <c r="E53" s="316"/>
      <c r="F53" s="316"/>
      <c r="G53" s="317"/>
      <c r="H53" s="317"/>
      <c r="I53" s="317"/>
      <c r="J53" s="317"/>
      <c r="K53" s="317"/>
      <c r="L53" s="317"/>
      <c r="M53" s="317"/>
      <c r="N53" s="317"/>
      <c r="O53" s="317"/>
      <c r="P53" s="140"/>
      <c r="Q53" s="140"/>
    </row>
    <row r="54" spans="2:17" x14ac:dyDescent="0.25"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</row>
    <row r="55" spans="2:17" ht="20.100000000000001" customHeight="1" x14ac:dyDescent="0.25">
      <c r="B55" s="71" t="s">
        <v>113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</row>
    <row r="56" spans="2:1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</row>
    <row r="57" spans="2:17" ht="24.95" customHeight="1" x14ac:dyDescent="0.25">
      <c r="B57" s="213" t="s">
        <v>114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5"/>
      <c r="M57" s="325" t="s">
        <v>115</v>
      </c>
      <c r="N57" s="325"/>
      <c r="O57" s="325"/>
      <c r="P57" s="325"/>
      <c r="Q57" s="325"/>
    </row>
    <row r="58" spans="2:17" ht="24.95" customHeight="1" thickBot="1" x14ac:dyDescent="0.3">
      <c r="B58" s="161" t="s">
        <v>116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3"/>
      <c r="M58" s="72" t="s">
        <v>117</v>
      </c>
      <c r="N58" s="161" t="s">
        <v>118</v>
      </c>
      <c r="O58" s="163"/>
      <c r="P58" s="318" t="s">
        <v>76</v>
      </c>
      <c r="Q58" s="318"/>
    </row>
    <row r="59" spans="2:17" ht="30" customHeight="1" thickBot="1" x14ac:dyDescent="0.3">
      <c r="B59" s="198" t="s">
        <v>162</v>
      </c>
      <c r="C59" s="199"/>
      <c r="D59" s="199"/>
      <c r="E59" s="199"/>
      <c r="F59" s="199"/>
      <c r="G59" s="199"/>
      <c r="H59" s="199"/>
      <c r="I59" s="199"/>
      <c r="J59" s="199"/>
      <c r="K59" s="199"/>
      <c r="L59" s="200"/>
      <c r="M59" s="99">
        <v>1</v>
      </c>
      <c r="N59" s="201"/>
      <c r="O59" s="202"/>
      <c r="P59" s="203">
        <f>M59*N59</f>
        <v>0</v>
      </c>
      <c r="Q59" s="204"/>
    </row>
    <row r="60" spans="2:17" s="25" customFormat="1" ht="30" customHeight="1" thickBot="1" x14ac:dyDescent="0.3"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97"/>
      <c r="N60" s="209"/>
      <c r="O60" s="209"/>
      <c r="P60" s="210">
        <f t="shared" ref="P60:P62" si="0">M60*N60</f>
        <v>0</v>
      </c>
      <c r="Q60" s="211"/>
    </row>
    <row r="61" spans="2:17" s="25" customFormat="1" ht="30" customHeight="1" thickBot="1" x14ac:dyDescent="0.3"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97"/>
      <c r="N61" s="195"/>
      <c r="O61" s="195"/>
      <c r="P61" s="196">
        <f t="shared" si="0"/>
        <v>0</v>
      </c>
      <c r="Q61" s="197"/>
    </row>
    <row r="62" spans="2:17" s="25" customFormat="1" ht="30" customHeight="1" thickBot="1" x14ac:dyDescent="0.3"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97"/>
      <c r="N62" s="195"/>
      <c r="O62" s="195"/>
      <c r="P62" s="196">
        <f t="shared" si="0"/>
        <v>0</v>
      </c>
      <c r="Q62" s="197"/>
    </row>
    <row r="63" spans="2:17" ht="30" customHeight="1" x14ac:dyDescent="0.25">
      <c r="B63" s="189" t="s">
        <v>119</v>
      </c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1"/>
      <c r="P63" s="192">
        <f>SUM(P59:Q62)</f>
        <v>0</v>
      </c>
      <c r="Q63" s="193"/>
    </row>
    <row r="64" spans="2:1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</row>
    <row r="65" spans="2:23" s="25" customFormat="1" ht="25.5" customHeight="1" thickBot="1" x14ac:dyDescent="0.3">
      <c r="B65" s="217" t="s">
        <v>180</v>
      </c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9"/>
      <c r="O65" s="219"/>
      <c r="P65" s="218"/>
      <c r="Q65" s="220"/>
    </row>
    <row r="66" spans="2:23" s="25" customFormat="1" ht="32.1" customHeight="1" thickBot="1" x14ac:dyDescent="0.3">
      <c r="B66" s="221" t="s">
        <v>124</v>
      </c>
      <c r="C66" s="222"/>
      <c r="D66" s="223" t="s">
        <v>181</v>
      </c>
      <c r="E66" s="223"/>
      <c r="F66" s="223"/>
      <c r="G66" s="223"/>
      <c r="H66" s="223"/>
      <c r="I66" s="223"/>
      <c r="J66" s="223"/>
      <c r="K66" s="223"/>
      <c r="L66" s="223"/>
      <c r="M66" s="224"/>
      <c r="N66" s="225">
        <v>0.04</v>
      </c>
      <c r="O66" s="226"/>
      <c r="P66" s="227">
        <f>P63*N66</f>
        <v>0</v>
      </c>
      <c r="Q66" s="228"/>
      <c r="R66" s="49"/>
    </row>
    <row r="67" spans="2:23" s="25" customFormat="1" ht="32.1" customHeight="1" thickBot="1" x14ac:dyDescent="0.3">
      <c r="B67" s="221" t="s">
        <v>125</v>
      </c>
      <c r="C67" s="222"/>
      <c r="D67" s="223" t="s">
        <v>182</v>
      </c>
      <c r="E67" s="223"/>
      <c r="F67" s="223"/>
      <c r="G67" s="223"/>
      <c r="H67" s="223"/>
      <c r="I67" s="223"/>
      <c r="J67" s="223"/>
      <c r="K67" s="223"/>
      <c r="L67" s="223"/>
      <c r="M67" s="224"/>
      <c r="N67" s="225">
        <v>0.04</v>
      </c>
      <c r="O67" s="226"/>
      <c r="P67" s="227">
        <f>P63*N67</f>
        <v>0</v>
      </c>
      <c r="Q67" s="228"/>
      <c r="R67" s="46"/>
      <c r="S67" s="47"/>
      <c r="W67" s="49"/>
    </row>
    <row r="68" spans="2:23" s="25" customFormat="1" ht="32.1" customHeight="1" x14ac:dyDescent="0.25">
      <c r="B68" s="213" t="s">
        <v>145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31"/>
      <c r="O68" s="232"/>
      <c r="P68" s="233">
        <f>SUM(P66:Q67)</f>
        <v>0</v>
      </c>
      <c r="Q68" s="234"/>
      <c r="W68" s="47"/>
    </row>
    <row r="69" spans="2:23" s="25" customFormat="1" ht="15" customHeight="1" x14ac:dyDescent="0.2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70"/>
      <c r="Q69" s="70"/>
      <c r="S69" s="47"/>
      <c r="T69" s="46"/>
    </row>
    <row r="70" spans="2:23" s="25" customFormat="1" ht="25.5" customHeight="1" thickBot="1" x14ac:dyDescent="0.3">
      <c r="B70" s="213" t="s">
        <v>198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321"/>
      <c r="O70" s="321"/>
      <c r="P70" s="214"/>
      <c r="Q70" s="215"/>
    </row>
    <row r="71" spans="2:23" s="25" customFormat="1" ht="32.1" customHeight="1" thickBot="1" x14ac:dyDescent="0.3">
      <c r="B71" s="221" t="s">
        <v>124</v>
      </c>
      <c r="C71" s="222"/>
      <c r="D71" s="223" t="s">
        <v>128</v>
      </c>
      <c r="E71" s="223"/>
      <c r="F71" s="223"/>
      <c r="G71" s="223"/>
      <c r="H71" s="223"/>
      <c r="I71" s="223"/>
      <c r="J71" s="223"/>
      <c r="K71" s="223"/>
      <c r="L71" s="223"/>
      <c r="M71" s="224"/>
      <c r="N71" s="225">
        <v>0.12</v>
      </c>
      <c r="O71" s="226"/>
      <c r="P71" s="227">
        <f>P63*N71</f>
        <v>0</v>
      </c>
      <c r="Q71" s="228"/>
      <c r="R71" s="49"/>
    </row>
    <row r="72" spans="2:23" s="25" customFormat="1" ht="32.1" customHeight="1" x14ac:dyDescent="0.25">
      <c r="B72" s="213" t="s">
        <v>146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31"/>
      <c r="O72" s="232"/>
      <c r="P72" s="233">
        <f>SUM(P71:Q71)</f>
        <v>0</v>
      </c>
      <c r="Q72" s="234"/>
      <c r="W72" s="47"/>
    </row>
    <row r="73" spans="2:23" s="25" customFormat="1" ht="15" customHeight="1" x14ac:dyDescent="0.2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73"/>
      <c r="P73" s="65"/>
      <c r="Q73" s="65"/>
    </row>
    <row r="74" spans="2:23" s="25" customFormat="1" ht="25.5" customHeight="1" x14ac:dyDescent="0.25">
      <c r="B74" s="319" t="s">
        <v>156</v>
      </c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20">
        <f>P63-P68-P72</f>
        <v>0</v>
      </c>
      <c r="Q74" s="320"/>
    </row>
    <row r="75" spans="2:23" s="25" customFormat="1" x14ac:dyDescent="0.25"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20"/>
      <c r="Q75" s="320"/>
    </row>
    <row r="77" spans="2:23" ht="20.100000000000001" customHeight="1" x14ac:dyDescent="0.25">
      <c r="B77" s="212" t="s">
        <v>120</v>
      </c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</row>
    <row r="78" spans="2:23" x14ac:dyDescent="0.25"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</row>
    <row r="79" spans="2:23" ht="39.950000000000003" customHeight="1" x14ac:dyDescent="0.25">
      <c r="B79" s="169" t="s">
        <v>19</v>
      </c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74" t="s">
        <v>65</v>
      </c>
      <c r="P79" s="74" t="s">
        <v>66</v>
      </c>
      <c r="Q79" s="74" t="s">
        <v>67</v>
      </c>
    </row>
    <row r="80" spans="2:23" ht="32.1" customHeight="1" x14ac:dyDescent="0.25">
      <c r="B80" s="229" t="s">
        <v>32</v>
      </c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30"/>
      <c r="O80" s="133">
        <f>'ANEXO I - MEMORIA DE CALCULO'!F21</f>
        <v>0</v>
      </c>
      <c r="P80" s="133">
        <f>'ANEXO I - MEMORIA DE CALCULO'!G21</f>
        <v>0</v>
      </c>
      <c r="Q80" s="133">
        <f>'ANEXO I - MEMORIA DE CALCULO'!H21</f>
        <v>0</v>
      </c>
    </row>
    <row r="81" spans="2:17" ht="32.1" customHeight="1" x14ac:dyDescent="0.25">
      <c r="B81" s="229" t="s">
        <v>20</v>
      </c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30"/>
      <c r="O81" s="133">
        <f>'ANEXO I - MEMORIA DE CALCULO'!F28</f>
        <v>0</v>
      </c>
      <c r="P81" s="133">
        <f>'ANEXO I - MEMORIA DE CALCULO'!G28</f>
        <v>0</v>
      </c>
      <c r="Q81" s="133">
        <f>'ANEXO I - MEMORIA DE CALCULO'!H28</f>
        <v>0</v>
      </c>
    </row>
    <row r="82" spans="2:17" ht="32.1" customHeight="1" x14ac:dyDescent="0.25">
      <c r="B82" s="229" t="s">
        <v>21</v>
      </c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30"/>
      <c r="O82" s="133">
        <f>'ANEXO I - MEMORIA DE CALCULO'!F45</f>
        <v>0</v>
      </c>
      <c r="P82" s="133">
        <f>'ANEXO I - MEMORIA DE CALCULO'!G45</f>
        <v>0</v>
      </c>
      <c r="Q82" s="133">
        <f>'ANEXO I - MEMORIA DE CALCULO'!H45</f>
        <v>0</v>
      </c>
    </row>
    <row r="83" spans="2:17" ht="32.1" customHeight="1" x14ac:dyDescent="0.25">
      <c r="B83" s="229" t="s">
        <v>22</v>
      </c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30"/>
      <c r="O83" s="133">
        <f>'ANEXO I - MEMORIA DE CALCULO'!F64</f>
        <v>0</v>
      </c>
      <c r="P83" s="133">
        <f>'ANEXO I - MEMORIA DE CALCULO'!G64</f>
        <v>0</v>
      </c>
      <c r="Q83" s="133">
        <f>'ANEXO I - MEMORIA DE CALCULO'!H64</f>
        <v>0</v>
      </c>
    </row>
    <row r="84" spans="2:17" ht="32.1" customHeight="1" x14ac:dyDescent="0.25">
      <c r="B84" s="229" t="s">
        <v>183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30"/>
      <c r="O84" s="133">
        <f>'ANEXO I - MEMORIA DE CALCULO'!F72</f>
        <v>0</v>
      </c>
      <c r="P84" s="133">
        <f>'ANEXO I - MEMORIA DE CALCULO'!G72</f>
        <v>0</v>
      </c>
      <c r="Q84" s="133">
        <f>'ANEXO I - MEMORIA DE CALCULO'!H72</f>
        <v>0</v>
      </c>
    </row>
    <row r="85" spans="2:17" ht="32.1" customHeight="1" x14ac:dyDescent="0.25">
      <c r="B85" s="229" t="s">
        <v>184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30"/>
      <c r="O85" s="133">
        <f>'ANEXO I - MEMORIA DE CALCULO'!F82</f>
        <v>0</v>
      </c>
      <c r="P85" s="133">
        <f>'ANEXO I - MEMORIA DE CALCULO'!G82</f>
        <v>0</v>
      </c>
      <c r="Q85" s="133">
        <f>'ANEXO I - MEMORIA DE CALCULO'!H82</f>
        <v>0</v>
      </c>
    </row>
    <row r="86" spans="2:17" ht="32.1" customHeight="1" x14ac:dyDescent="0.25">
      <c r="B86" s="229" t="s">
        <v>23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30"/>
      <c r="O86" s="133">
        <f>'ANEXO I - MEMORIA DE CALCULO'!F89</f>
        <v>0</v>
      </c>
      <c r="P86" s="133">
        <f>'ANEXO I - MEMORIA DE CALCULO'!G89</f>
        <v>0</v>
      </c>
      <c r="Q86" s="133">
        <f>'ANEXO I - MEMORIA DE CALCULO'!H89</f>
        <v>0</v>
      </c>
    </row>
    <row r="87" spans="2:17" ht="32.1" customHeight="1" x14ac:dyDescent="0.25">
      <c r="B87" s="229" t="s">
        <v>185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30"/>
      <c r="O87" s="133">
        <f>'ANEXO I - MEMORIA DE CALCULO'!F97</f>
        <v>0</v>
      </c>
      <c r="P87" s="133">
        <f>'ANEXO I - MEMORIA DE CALCULO'!G97</f>
        <v>0</v>
      </c>
      <c r="Q87" s="133">
        <f>'ANEXO I - MEMORIA DE CALCULO'!H97</f>
        <v>0</v>
      </c>
    </row>
    <row r="88" spans="2:17" ht="32.1" customHeight="1" x14ac:dyDescent="0.25">
      <c r="B88" s="229" t="s">
        <v>186</v>
      </c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30"/>
      <c r="O88" s="133">
        <f>'ANEXO I - MEMORIA DE CALCULO'!F104</f>
        <v>0</v>
      </c>
      <c r="P88" s="133">
        <f>'ANEXO I - MEMORIA DE CALCULO'!G104</f>
        <v>0</v>
      </c>
      <c r="Q88" s="133">
        <f>'ANEXO I - MEMORIA DE CALCULO'!H104</f>
        <v>0</v>
      </c>
    </row>
    <row r="89" spans="2:17" ht="32.1" customHeight="1" x14ac:dyDescent="0.25">
      <c r="B89" s="229" t="s">
        <v>194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30"/>
      <c r="O89" s="133">
        <f>'ANEXO I - MEMORIA DE CALCULO'!F112</f>
        <v>0</v>
      </c>
      <c r="P89" s="133">
        <f>'ANEXO I - MEMORIA DE CALCULO'!G112</f>
        <v>0</v>
      </c>
      <c r="Q89" s="133">
        <f>'ANEXO I - MEMORIA DE CALCULO'!H112</f>
        <v>0</v>
      </c>
    </row>
    <row r="90" spans="2:17" ht="24.95" customHeight="1" x14ac:dyDescent="0.25">
      <c r="B90" s="213" t="s">
        <v>25</v>
      </c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75"/>
      <c r="P90" s="76"/>
      <c r="Q90" s="77"/>
    </row>
    <row r="91" spans="2:17" ht="32.1" customHeight="1" x14ac:dyDescent="0.25">
      <c r="B91" s="224" t="s">
        <v>24</v>
      </c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134">
        <f>'ANEXO I - MEMORIA DE CALCULO'!F138</f>
        <v>0</v>
      </c>
      <c r="P91" s="134">
        <f>'ANEXO I - MEMORIA DE CALCULO'!G138</f>
        <v>0</v>
      </c>
      <c r="Q91" s="134">
        <f>'ANEXO I - MEMORIA DE CALCULO'!H138</f>
        <v>0</v>
      </c>
    </row>
    <row r="92" spans="2:17" ht="32.1" customHeight="1" x14ac:dyDescent="0.25">
      <c r="B92" s="224" t="s">
        <v>26</v>
      </c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134">
        <f>'ANEXO I - MEMORIA DE CALCULO'!F145</f>
        <v>0</v>
      </c>
      <c r="P92" s="134">
        <f>'ANEXO I - MEMORIA DE CALCULO'!G145</f>
        <v>0</v>
      </c>
      <c r="Q92" s="134">
        <f>'ANEXO I - MEMORIA DE CALCULO'!H145</f>
        <v>0</v>
      </c>
    </row>
    <row r="93" spans="2:17" ht="32.1" customHeight="1" x14ac:dyDescent="0.25">
      <c r="B93" s="213" t="s">
        <v>30</v>
      </c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5"/>
      <c r="O93" s="135">
        <f>'ANEXO I - MEMORIA DE CALCULO'!F149</f>
        <v>0</v>
      </c>
      <c r="P93" s="135">
        <f>'ANEXO I - MEMORIA DE CALCULO'!G149</f>
        <v>0</v>
      </c>
      <c r="Q93" s="135">
        <f>'ANEXO I - MEMORIA DE CALCULO'!H149</f>
        <v>0</v>
      </c>
    </row>
    <row r="94" spans="2:17" ht="24.95" customHeight="1" x14ac:dyDescent="0.25">
      <c r="B94" s="260" t="s">
        <v>187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2"/>
    </row>
    <row r="95" spans="2:17" ht="32.1" customHeight="1" x14ac:dyDescent="0.25">
      <c r="B95" s="263" t="s">
        <v>181</v>
      </c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144">
        <f>'ANEXO I - MEMORIA DE CALCULO'!E153</f>
        <v>0.04</v>
      </c>
      <c r="O95" s="134">
        <f>'ANEXO I - MEMORIA DE CALCULO'!F153</f>
        <v>0</v>
      </c>
      <c r="P95" s="143">
        <f>'ANEXO I - MEMORIA DE CALCULO'!G153</f>
        <v>0</v>
      </c>
      <c r="Q95" s="143">
        <f>'ANEXO I - MEMORIA DE CALCULO'!H153</f>
        <v>0</v>
      </c>
    </row>
    <row r="96" spans="2:17" ht="32.1" customHeight="1" x14ac:dyDescent="0.25">
      <c r="B96" s="223" t="s">
        <v>188</v>
      </c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145">
        <f>'ANEXO I - MEMORIA DE CALCULO'!E154</f>
        <v>0.04</v>
      </c>
      <c r="O96" s="134">
        <f>'ANEXO I - MEMORIA DE CALCULO'!F154</f>
        <v>0</v>
      </c>
      <c r="P96" s="137">
        <f>'ANEXO I - MEMORIA DE CALCULO'!G154</f>
        <v>0</v>
      </c>
      <c r="Q96" s="137">
        <f>'ANEXO I - MEMORIA DE CALCULO'!H154</f>
        <v>0</v>
      </c>
    </row>
    <row r="97" spans="2:17" ht="24.95" customHeight="1" x14ac:dyDescent="0.25">
      <c r="B97" s="260" t="s">
        <v>196</v>
      </c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2"/>
    </row>
    <row r="98" spans="2:17" ht="32.1" customHeight="1" x14ac:dyDescent="0.25">
      <c r="B98" s="223" t="s">
        <v>128</v>
      </c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4"/>
      <c r="N98" s="145">
        <f>'ANEXO I - MEMORIA DE CALCULO'!E158</f>
        <v>0.12</v>
      </c>
      <c r="O98" s="134">
        <f>'ANEXO I - MEMORIA DE CALCULO'!F158</f>
        <v>0</v>
      </c>
      <c r="P98" s="137">
        <f>'ANEXO I - MEMORIA DE CALCULO'!G158</f>
        <v>0</v>
      </c>
      <c r="Q98" s="137">
        <f>'ANEXO I - MEMORIA DE CALCULO'!H158</f>
        <v>0</v>
      </c>
    </row>
    <row r="99" spans="2:17" ht="32.1" customHeight="1" x14ac:dyDescent="0.25">
      <c r="B99" s="213" t="s">
        <v>189</v>
      </c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32"/>
      <c r="O99" s="136">
        <f>'ANEXO I - MEMORIA DE CALCULO'!F163</f>
        <v>0</v>
      </c>
      <c r="P99" s="136">
        <f>'ANEXO I - MEMORIA DE CALCULO'!G163</f>
        <v>0</v>
      </c>
      <c r="Q99" s="136">
        <f>'ANEXO I - MEMORIA DE CALCULO'!H163</f>
        <v>0</v>
      </c>
    </row>
    <row r="100" spans="2:17" ht="15" customHeight="1" x14ac:dyDescent="0.25">
      <c r="B100" s="1"/>
      <c r="C100" s="1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249"/>
      <c r="Q100" s="249"/>
    </row>
    <row r="101" spans="2:17" ht="15" customHeight="1" x14ac:dyDescent="0.25">
      <c r="B101" s="212" t="s">
        <v>72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78"/>
    </row>
    <row r="102" spans="2:17" ht="15" customHeight="1" x14ac:dyDescent="0.25">
      <c r="B102" s="1"/>
      <c r="C102" s="1"/>
      <c r="P102" s="78"/>
      <c r="Q102" s="78"/>
    </row>
    <row r="103" spans="2:17" ht="15.6" customHeight="1" x14ac:dyDescent="0.25">
      <c r="B103" s="252" t="s">
        <v>73</v>
      </c>
      <c r="C103" s="241" t="s">
        <v>74</v>
      </c>
      <c r="D103" s="242"/>
      <c r="E103" s="242"/>
      <c r="F103" s="242"/>
      <c r="G103" s="242"/>
      <c r="H103" s="242"/>
      <c r="I103" s="242"/>
      <c r="J103" s="242"/>
      <c r="K103" s="242"/>
      <c r="L103" s="242"/>
      <c r="M103" s="243"/>
      <c r="N103" s="250" t="s">
        <v>75</v>
      </c>
      <c r="O103" s="252" t="s">
        <v>76</v>
      </c>
      <c r="P103" s="247" t="s">
        <v>77</v>
      </c>
      <c r="Q103" s="265" t="s">
        <v>78</v>
      </c>
    </row>
    <row r="104" spans="2:17" ht="15.6" customHeight="1" thickBot="1" x14ac:dyDescent="0.3">
      <c r="B104" s="247"/>
      <c r="C104" s="244"/>
      <c r="D104" s="245"/>
      <c r="E104" s="245"/>
      <c r="F104" s="245"/>
      <c r="G104" s="245"/>
      <c r="H104" s="245"/>
      <c r="I104" s="245"/>
      <c r="J104" s="245"/>
      <c r="K104" s="245"/>
      <c r="L104" s="245"/>
      <c r="M104" s="246"/>
      <c r="N104" s="251"/>
      <c r="O104" s="247"/>
      <c r="P104" s="248"/>
      <c r="Q104" s="266"/>
    </row>
    <row r="105" spans="2:17" s="25" customFormat="1" ht="20.100000000000001" customHeight="1" thickBot="1" x14ac:dyDescent="0.3">
      <c r="B105" s="27"/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91"/>
      <c r="O105" s="138">
        <f>N105*B105</f>
        <v>0</v>
      </c>
      <c r="P105" s="27"/>
      <c r="Q105" s="92"/>
    </row>
    <row r="106" spans="2:17" s="25" customFormat="1" ht="20.100000000000001" customHeight="1" thickBot="1" x14ac:dyDescent="0.3">
      <c r="B106" s="27"/>
      <c r="C106" s="259"/>
      <c r="D106" s="259"/>
      <c r="E106" s="259"/>
      <c r="F106" s="259"/>
      <c r="G106" s="259"/>
      <c r="H106" s="259"/>
      <c r="I106" s="259"/>
      <c r="J106" s="259"/>
      <c r="K106" s="259"/>
      <c r="L106" s="259"/>
      <c r="M106" s="259"/>
      <c r="N106" s="91"/>
      <c r="O106" s="138">
        <f t="shared" ref="O106" si="1">N106*B106</f>
        <v>0</v>
      </c>
      <c r="P106" s="27"/>
      <c r="Q106" s="92"/>
    </row>
    <row r="107" spans="2:17" s="25" customFormat="1" ht="20.100000000000001" customHeight="1" thickBot="1" x14ac:dyDescent="0.3">
      <c r="B107" s="27"/>
      <c r="C107" s="259"/>
      <c r="D107" s="259"/>
      <c r="E107" s="259"/>
      <c r="F107" s="259"/>
      <c r="G107" s="259"/>
      <c r="H107" s="259"/>
      <c r="I107" s="259"/>
      <c r="J107" s="259"/>
      <c r="K107" s="259"/>
      <c r="L107" s="259"/>
      <c r="M107" s="259"/>
      <c r="N107" s="91"/>
      <c r="O107" s="138">
        <f t="shared" ref="O107" si="2">N107*B107</f>
        <v>0</v>
      </c>
      <c r="P107" s="27"/>
      <c r="Q107" s="92"/>
    </row>
    <row r="108" spans="2:17" ht="20.100000000000001" customHeight="1" x14ac:dyDescent="0.25">
      <c r="B108" s="79"/>
      <c r="C108" s="253" t="s">
        <v>79</v>
      </c>
      <c r="D108" s="254"/>
      <c r="E108" s="254"/>
      <c r="F108" s="254"/>
      <c r="G108" s="254"/>
      <c r="H108" s="254"/>
      <c r="I108" s="254"/>
      <c r="J108" s="254"/>
      <c r="K108" s="254"/>
      <c r="L108" s="254"/>
      <c r="M108" s="255"/>
      <c r="N108" s="80"/>
      <c r="O108" s="139">
        <f>SUM(O104:O107)</f>
        <v>0</v>
      </c>
      <c r="P108" s="81"/>
      <c r="Q108" s="82"/>
    </row>
    <row r="109" spans="2:17" ht="20.100000000000001" customHeight="1" thickBot="1" x14ac:dyDescent="0.3">
      <c r="B109" s="256" t="s">
        <v>80</v>
      </c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8"/>
    </row>
    <row r="110" spans="2:17" ht="20.100000000000001" customHeight="1" x14ac:dyDescent="0.25">
      <c r="B110" s="235"/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7"/>
    </row>
    <row r="111" spans="2:17" ht="20.100000000000001" customHeight="1" thickBot="1" x14ac:dyDescent="0.3">
      <c r="B111" s="238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40"/>
    </row>
    <row r="112" spans="2:17" ht="15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6"/>
      <c r="O112" s="107"/>
    </row>
    <row r="113" spans="2:17" ht="21" customHeight="1" x14ac:dyDescent="0.25">
      <c r="B113" s="270" t="s">
        <v>163</v>
      </c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2"/>
    </row>
    <row r="114" spans="2:17" s="3" customFormat="1" ht="17.649999999999999" customHeight="1" x14ac:dyDescent="0.25">
      <c r="B114" s="294" t="s">
        <v>15</v>
      </c>
      <c r="C114" s="295"/>
      <c r="D114" s="295"/>
      <c r="E114" s="295"/>
      <c r="F114" s="295"/>
      <c r="G114" s="295"/>
      <c r="H114" s="295"/>
      <c r="I114" s="296"/>
      <c r="J114" s="288" t="s">
        <v>16</v>
      </c>
      <c r="K114" s="301" t="s">
        <v>190</v>
      </c>
      <c r="L114" s="288" t="s">
        <v>191</v>
      </c>
      <c r="M114" s="288" t="s">
        <v>61</v>
      </c>
      <c r="N114" s="288" t="s">
        <v>63</v>
      </c>
      <c r="O114" s="303" t="s">
        <v>165</v>
      </c>
      <c r="P114" s="304"/>
      <c r="Q114" s="305"/>
    </row>
    <row r="115" spans="2:17" s="3" customFormat="1" ht="72.75" customHeight="1" thickBot="1" x14ac:dyDescent="0.3">
      <c r="B115" s="297"/>
      <c r="C115" s="298"/>
      <c r="D115" s="298"/>
      <c r="E115" s="298"/>
      <c r="F115" s="298"/>
      <c r="G115" s="298"/>
      <c r="H115" s="298"/>
      <c r="I115" s="299"/>
      <c r="J115" s="289"/>
      <c r="K115" s="301"/>
      <c r="L115" s="302"/>
      <c r="M115" s="302"/>
      <c r="N115" s="302"/>
      <c r="O115" s="146" t="s">
        <v>57</v>
      </c>
      <c r="P115" s="83" t="s">
        <v>33</v>
      </c>
      <c r="Q115" s="147" t="s">
        <v>31</v>
      </c>
    </row>
    <row r="116" spans="2:17" s="25" customFormat="1" ht="30" customHeight="1" thickBot="1" x14ac:dyDescent="0.3">
      <c r="B116" s="293"/>
      <c r="C116" s="300"/>
      <c r="D116" s="300"/>
      <c r="E116" s="300"/>
      <c r="F116" s="300"/>
      <c r="G116" s="300"/>
      <c r="H116" s="300"/>
      <c r="I116" s="300"/>
      <c r="J116" s="93"/>
      <c r="K116" s="94"/>
      <c r="L116" s="93"/>
      <c r="M116" s="31"/>
      <c r="N116" s="31"/>
      <c r="O116" s="95"/>
      <c r="P116" s="95">
        <f>O116*N116</f>
        <v>0</v>
      </c>
      <c r="Q116" s="95">
        <f>P116*M116</f>
        <v>0</v>
      </c>
    </row>
    <row r="117" spans="2:17" s="25" customFormat="1" ht="30" customHeight="1" thickBot="1" x14ac:dyDescent="0.3">
      <c r="B117" s="293"/>
      <c r="C117" s="293"/>
      <c r="D117" s="293"/>
      <c r="E117" s="293"/>
      <c r="F117" s="293"/>
      <c r="G117" s="293"/>
      <c r="H117" s="293"/>
      <c r="I117" s="293"/>
      <c r="J117" s="96"/>
      <c r="K117" s="94"/>
      <c r="L117" s="93"/>
      <c r="M117" s="31"/>
      <c r="N117" s="31"/>
      <c r="O117" s="95">
        <v>0</v>
      </c>
      <c r="P117" s="95">
        <f t="shared" ref="P117" si="3">O117*N117</f>
        <v>0</v>
      </c>
      <c r="Q117" s="95">
        <f t="shared" ref="Q117" si="4">P117*M117</f>
        <v>0</v>
      </c>
    </row>
    <row r="118" spans="2:17" s="25" customFormat="1" ht="30" customHeight="1" thickBot="1" x14ac:dyDescent="0.3">
      <c r="B118" s="293"/>
      <c r="C118" s="293"/>
      <c r="D118" s="293"/>
      <c r="E118" s="293"/>
      <c r="F118" s="293"/>
      <c r="G118" s="293"/>
      <c r="H118" s="293"/>
      <c r="I118" s="293"/>
      <c r="J118" s="96"/>
      <c r="K118" s="94"/>
      <c r="L118" s="93"/>
      <c r="M118" s="31"/>
      <c r="N118" s="31"/>
      <c r="O118" s="95">
        <v>0</v>
      </c>
      <c r="P118" s="95">
        <f t="shared" ref="P118" si="5">O118*N118</f>
        <v>0</v>
      </c>
      <c r="Q118" s="95">
        <f t="shared" ref="Q118" si="6">P118*M118</f>
        <v>0</v>
      </c>
    </row>
    <row r="119" spans="2:17" s="25" customFormat="1" ht="30" customHeight="1" thickBot="1" x14ac:dyDescent="0.3">
      <c r="B119" s="293"/>
      <c r="C119" s="293"/>
      <c r="D119" s="293"/>
      <c r="E119" s="293"/>
      <c r="F119" s="293"/>
      <c r="G119" s="293"/>
      <c r="H119" s="293"/>
      <c r="I119" s="293"/>
      <c r="J119" s="96"/>
      <c r="K119" s="94"/>
      <c r="L119" s="93"/>
      <c r="M119" s="31"/>
      <c r="N119" s="31"/>
      <c r="O119" s="95">
        <v>0</v>
      </c>
      <c r="P119" s="95">
        <f t="shared" ref="P119" si="7">O119*N119</f>
        <v>0</v>
      </c>
      <c r="Q119" s="95">
        <f t="shared" ref="Q119" si="8">P119*M119</f>
        <v>0</v>
      </c>
    </row>
    <row r="120" spans="2:17" ht="30" customHeight="1" x14ac:dyDescent="0.25">
      <c r="B120" s="285" t="s">
        <v>56</v>
      </c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7"/>
      <c r="Q120" s="84">
        <f>SUM(Q116:Q119)</f>
        <v>0</v>
      </c>
    </row>
    <row r="123" spans="2:17" s="25" customFormat="1" x14ac:dyDescent="0.25">
      <c r="B123" s="329" t="s">
        <v>164</v>
      </c>
      <c r="C123" s="330"/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1"/>
    </row>
    <row r="124" spans="2:17" s="26" customFormat="1" x14ac:dyDescent="0.25">
      <c r="B124" s="294" t="s">
        <v>133</v>
      </c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6"/>
      <c r="N124" s="332" t="s">
        <v>17</v>
      </c>
      <c r="O124" s="333"/>
      <c r="P124" s="333"/>
      <c r="Q124" s="334"/>
    </row>
    <row r="125" spans="2:17" s="26" customFormat="1" ht="24.75" thickBot="1" x14ac:dyDescent="0.3">
      <c r="B125" s="297"/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9"/>
      <c r="N125" s="83" t="s">
        <v>134</v>
      </c>
      <c r="O125" s="83" t="s">
        <v>135</v>
      </c>
      <c r="P125" s="83" t="s">
        <v>136</v>
      </c>
      <c r="Q125" s="83" t="s">
        <v>31</v>
      </c>
    </row>
    <row r="126" spans="2:17" s="25" customFormat="1" ht="20.100000000000001" customHeight="1" thickBot="1" x14ac:dyDescent="0.3"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31"/>
      <c r="O126" s="148"/>
      <c r="P126" s="32"/>
      <c r="Q126" s="33">
        <f>O126*P126</f>
        <v>0</v>
      </c>
    </row>
    <row r="127" spans="2:17" s="25" customFormat="1" ht="20.100000000000001" customHeight="1" thickBot="1" x14ac:dyDescent="0.3">
      <c r="B127" s="335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7"/>
      <c r="N127" s="31"/>
      <c r="O127" s="148"/>
      <c r="P127" s="32"/>
      <c r="Q127" s="33">
        <f>O127*P127</f>
        <v>0</v>
      </c>
    </row>
    <row r="128" spans="2:17" s="25" customFormat="1" ht="20.100000000000001" customHeight="1" thickBot="1" x14ac:dyDescent="0.3"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31"/>
      <c r="O128" s="148"/>
      <c r="P128" s="32"/>
      <c r="Q128" s="34">
        <f>O128*P128</f>
        <v>0</v>
      </c>
    </row>
    <row r="129" spans="2:17" s="25" customFormat="1" ht="20.100000000000001" customHeight="1" x14ac:dyDescent="0.25">
      <c r="B129" s="290" t="s">
        <v>103</v>
      </c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2"/>
      <c r="Q129" s="87">
        <f>SUM(Q126:Q128)</f>
        <v>0</v>
      </c>
    </row>
    <row r="130" spans="2:17" s="25" customFormat="1" ht="20.100000000000001" customHeight="1" x14ac:dyDescent="0.25">
      <c r="B130" s="326" t="s">
        <v>104</v>
      </c>
      <c r="C130" s="327"/>
      <c r="D130" s="327"/>
      <c r="E130" s="327"/>
      <c r="F130" s="327"/>
      <c r="G130" s="327"/>
      <c r="H130" s="327"/>
      <c r="I130" s="327"/>
      <c r="J130" s="327"/>
      <c r="K130" s="327"/>
      <c r="L130" s="327"/>
      <c r="M130" s="327"/>
      <c r="N130" s="327"/>
      <c r="O130" s="327"/>
      <c r="P130" s="328"/>
      <c r="Q130" s="88">
        <f>Q129*86%</f>
        <v>0</v>
      </c>
    </row>
    <row r="131" spans="2:17" s="25" customFormat="1" ht="20.100000000000001" customHeight="1" x14ac:dyDescent="0.25">
      <c r="B131" s="326" t="s">
        <v>130</v>
      </c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8"/>
      <c r="Q131" s="89">
        <f>Q129+Q130</f>
        <v>0</v>
      </c>
    </row>
    <row r="133" spans="2:17" s="25" customFormat="1" x14ac:dyDescent="0.25">
      <c r="B133" s="329" t="s">
        <v>176</v>
      </c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</row>
    <row r="134" spans="2:17" s="26" customFormat="1" x14ac:dyDescent="0.25">
      <c r="B134" s="294" t="s">
        <v>197</v>
      </c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6"/>
      <c r="O134" s="332" t="s">
        <v>17</v>
      </c>
      <c r="P134" s="333"/>
      <c r="Q134" s="334"/>
    </row>
    <row r="135" spans="2:17" s="26" customFormat="1" ht="30" customHeight="1" thickBot="1" x14ac:dyDescent="0.3">
      <c r="B135" s="297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9"/>
      <c r="O135" s="83" t="s">
        <v>131</v>
      </c>
      <c r="P135" s="83" t="s">
        <v>132</v>
      </c>
      <c r="Q135" s="90" t="s">
        <v>31</v>
      </c>
    </row>
    <row r="136" spans="2:17" s="25" customFormat="1" ht="20.100000000000001" customHeight="1" thickBot="1" x14ac:dyDescent="0.3"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28"/>
      <c r="P136" s="29"/>
      <c r="Q136" s="30">
        <f>O136*P136</f>
        <v>0</v>
      </c>
    </row>
    <row r="137" spans="2:17" s="25" customFormat="1" ht="20.100000000000001" customHeight="1" thickBot="1" x14ac:dyDescent="0.3"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28"/>
      <c r="P137" s="29"/>
      <c r="Q137" s="30">
        <f>O137*P137</f>
        <v>0</v>
      </c>
    </row>
    <row r="138" spans="2:17" s="25" customFormat="1" ht="20.100000000000001" customHeight="1" thickBot="1" x14ac:dyDescent="0.3"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28"/>
      <c r="P138" s="29"/>
      <c r="Q138" s="30">
        <f>O138*P138</f>
        <v>0</v>
      </c>
    </row>
    <row r="139" spans="2:17" s="25" customFormat="1" ht="20.100000000000001" customHeight="1" x14ac:dyDescent="0.25">
      <c r="B139" s="290" t="s">
        <v>103</v>
      </c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2"/>
      <c r="Q139" s="85">
        <f>SUM(Q136:Q138)</f>
        <v>0</v>
      </c>
    </row>
    <row r="140" spans="2:17" s="25" customFormat="1" ht="20.100000000000001" customHeight="1" x14ac:dyDescent="0.25">
      <c r="B140" s="326" t="s">
        <v>129</v>
      </c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8"/>
      <c r="Q140" s="85">
        <f>Q139*20%</f>
        <v>0</v>
      </c>
    </row>
    <row r="141" spans="2:17" s="25" customFormat="1" ht="20.100000000000001" customHeight="1" x14ac:dyDescent="0.25">
      <c r="B141" s="326" t="s">
        <v>130</v>
      </c>
      <c r="C141" s="327"/>
      <c r="D141" s="327"/>
      <c r="E141" s="327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8"/>
      <c r="Q141" s="86">
        <f>Q139+Q140</f>
        <v>0</v>
      </c>
    </row>
    <row r="142" spans="2:17" ht="15" customHeight="1" x14ac:dyDescent="0.25"/>
    <row r="143" spans="2:17" x14ac:dyDescent="0.25">
      <c r="B143" s="273" t="s">
        <v>166</v>
      </c>
      <c r="C143" s="274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5"/>
    </row>
    <row r="144" spans="2:17" x14ac:dyDescent="0.25">
      <c r="B144" s="276"/>
      <c r="C144" s="277"/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  <c r="Q144" s="278"/>
    </row>
    <row r="145" spans="2:17" x14ac:dyDescent="0.25">
      <c r="B145" s="279" t="s">
        <v>209</v>
      </c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1"/>
    </row>
    <row r="146" spans="2:17" x14ac:dyDescent="0.25">
      <c r="B146" s="282"/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4"/>
    </row>
    <row r="147" spans="2:17" x14ac:dyDescent="0.25">
      <c r="B147" s="282"/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4"/>
    </row>
    <row r="148" spans="2:17" x14ac:dyDescent="0.25">
      <c r="B148" s="108" t="s">
        <v>28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109"/>
      <c r="P148" s="25"/>
      <c r="Q148" s="110"/>
    </row>
    <row r="149" spans="2:17" x14ac:dyDescent="0.25">
      <c r="B149" s="111" t="s">
        <v>18</v>
      </c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25"/>
      <c r="O149" s="109"/>
      <c r="P149" s="25"/>
      <c r="Q149" s="110"/>
    </row>
    <row r="150" spans="2:17" x14ac:dyDescent="0.25">
      <c r="B150" s="267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9"/>
    </row>
    <row r="151" spans="2:17" ht="15" customHeight="1" x14ac:dyDescent="0.25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4"/>
      <c r="P151" s="113"/>
      <c r="Q151" s="113"/>
    </row>
    <row r="152" spans="2:17" x14ac:dyDescent="0.25">
      <c r="B152" s="279" t="s">
        <v>209</v>
      </c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1"/>
    </row>
    <row r="153" spans="2:17" x14ac:dyDescent="0.25">
      <c r="B153" s="282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4"/>
    </row>
    <row r="154" spans="2:17" x14ac:dyDescent="0.25">
      <c r="B154" s="282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4"/>
    </row>
    <row r="155" spans="2:17" x14ac:dyDescent="0.25">
      <c r="B155" s="108" t="s">
        <v>28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109"/>
      <c r="P155" s="25"/>
      <c r="Q155" s="110"/>
    </row>
    <row r="156" spans="2:17" x14ac:dyDescent="0.25">
      <c r="B156" s="458" t="s">
        <v>210</v>
      </c>
      <c r="C156" s="459"/>
      <c r="D156" s="459"/>
      <c r="E156" s="459"/>
      <c r="F156" s="459"/>
      <c r="G156" s="459"/>
      <c r="H156" s="459"/>
      <c r="I156" s="459"/>
      <c r="J156" s="459"/>
      <c r="K156" s="112"/>
      <c r="L156" s="112"/>
      <c r="M156" s="112"/>
      <c r="N156" s="25"/>
      <c r="O156" s="109"/>
      <c r="P156" s="25"/>
      <c r="Q156" s="110"/>
    </row>
    <row r="157" spans="2:17" x14ac:dyDescent="0.25">
      <c r="B157" s="267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9"/>
    </row>
    <row r="158" spans="2:17" ht="15" customHeigh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109"/>
      <c r="P158" s="25"/>
      <c r="Q158" s="25"/>
    </row>
    <row r="159" spans="2:17" x14ac:dyDescent="0.25">
      <c r="B159" s="279" t="s">
        <v>209</v>
      </c>
      <c r="C159" s="280"/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1"/>
    </row>
    <row r="160" spans="2:17" x14ac:dyDescent="0.25">
      <c r="B160" s="282"/>
      <c r="C160" s="283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4"/>
    </row>
    <row r="161" spans="2:17" x14ac:dyDescent="0.25">
      <c r="B161" s="282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4"/>
    </row>
    <row r="162" spans="2:17" x14ac:dyDescent="0.25">
      <c r="B162" s="108" t="s">
        <v>28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109"/>
      <c r="P162" s="25"/>
      <c r="Q162" s="110"/>
    </row>
    <row r="163" spans="2:17" x14ac:dyDescent="0.25">
      <c r="B163" s="458" t="s">
        <v>211</v>
      </c>
      <c r="C163" s="459"/>
      <c r="D163" s="459"/>
      <c r="E163" s="459"/>
      <c r="F163" s="459"/>
      <c r="G163" s="459"/>
      <c r="H163" s="459"/>
      <c r="I163" s="459"/>
      <c r="J163" s="459"/>
      <c r="K163" s="112"/>
      <c r="L163" s="112"/>
      <c r="M163" s="112"/>
      <c r="N163" s="25"/>
      <c r="O163" s="109"/>
      <c r="P163" s="25"/>
      <c r="Q163" s="110"/>
    </row>
    <row r="164" spans="2:17" x14ac:dyDescent="0.25">
      <c r="B164" s="267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9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7"/>
      <c r="P165" s="6"/>
      <c r="Q165" s="6"/>
    </row>
  </sheetData>
  <sheetProtection algorithmName="SHA-512" hashValue="MmQxvEvY796jZpda8qownu6Hvwp7W6ydM2iAC7n/R4V5k642kOBbWthlDvQSs/gpVwDGgwCiX+tSXgPeJhRMXQ==" saltValue="dYJ6hh0RnqeB+VjTlcAOjQ==" spinCount="100000" sheet="1" formatCells="0" formatColumns="0" formatRows="0" insertColumns="0" insertRows="0" deleteColumns="0" deleteRows="0" selectLockedCells="1"/>
  <mergeCells count="181">
    <mergeCell ref="O40:Q43"/>
    <mergeCell ref="M57:Q57"/>
    <mergeCell ref="B140:P140"/>
    <mergeCell ref="B141:P141"/>
    <mergeCell ref="B123:Q123"/>
    <mergeCell ref="B124:M125"/>
    <mergeCell ref="N124:Q124"/>
    <mergeCell ref="B126:M126"/>
    <mergeCell ref="B127:M127"/>
    <mergeCell ref="B128:M128"/>
    <mergeCell ref="B129:P129"/>
    <mergeCell ref="B130:P130"/>
    <mergeCell ref="B131:P131"/>
    <mergeCell ref="B133:Q133"/>
    <mergeCell ref="B134:N135"/>
    <mergeCell ref="O134:Q134"/>
    <mergeCell ref="B136:N136"/>
    <mergeCell ref="B137:N137"/>
    <mergeCell ref="B138:N138"/>
    <mergeCell ref="B19:Q19"/>
    <mergeCell ref="B33:M37"/>
    <mergeCell ref="B46:Q47"/>
    <mergeCell ref="B48:D49"/>
    <mergeCell ref="B71:C71"/>
    <mergeCell ref="D71:M71"/>
    <mergeCell ref="D67:M67"/>
    <mergeCell ref="N67:O67"/>
    <mergeCell ref="B92:N92"/>
    <mergeCell ref="B51:D51"/>
    <mergeCell ref="E51:F51"/>
    <mergeCell ref="G51:O51"/>
    <mergeCell ref="B52:D52"/>
    <mergeCell ref="P58:Q58"/>
    <mergeCell ref="E52:F52"/>
    <mergeCell ref="G52:O52"/>
    <mergeCell ref="B53:D53"/>
    <mergeCell ref="E53:F53"/>
    <mergeCell ref="G53:O53"/>
    <mergeCell ref="B74:O75"/>
    <mergeCell ref="P74:Q75"/>
    <mergeCell ref="P67:Q67"/>
    <mergeCell ref="B79:N79"/>
    <mergeCell ref="B80:N80"/>
    <mergeCell ref="L30:Q30"/>
    <mergeCell ref="P37:Q37"/>
    <mergeCell ref="D100:O100"/>
    <mergeCell ref="B30:K30"/>
    <mergeCell ref="B32:M32"/>
    <mergeCell ref="P33:Q33"/>
    <mergeCell ref="N34:O34"/>
    <mergeCell ref="P34:Q34"/>
    <mergeCell ref="N35:Q35"/>
    <mergeCell ref="N36:O36"/>
    <mergeCell ref="P36:Q36"/>
    <mergeCell ref="N37:O37"/>
    <mergeCell ref="B93:N93"/>
    <mergeCell ref="B81:N81"/>
    <mergeCell ref="N71:O71"/>
    <mergeCell ref="B85:N85"/>
    <mergeCell ref="B68:O68"/>
    <mergeCell ref="P68:Q68"/>
    <mergeCell ref="B70:Q70"/>
    <mergeCell ref="B82:N82"/>
    <mergeCell ref="E48:F49"/>
    <mergeCell ref="G48:O49"/>
    <mergeCell ref="B40:J43"/>
    <mergeCell ref="K40:N43"/>
    <mergeCell ref="B164:Q164"/>
    <mergeCell ref="B113:Q113"/>
    <mergeCell ref="B143:Q144"/>
    <mergeCell ref="B156:J156"/>
    <mergeCell ref="B145:Q147"/>
    <mergeCell ref="B150:Q150"/>
    <mergeCell ref="B152:Q154"/>
    <mergeCell ref="B163:J163"/>
    <mergeCell ref="B120:P120"/>
    <mergeCell ref="J114:J115"/>
    <mergeCell ref="B159:Q161"/>
    <mergeCell ref="B157:Q157"/>
    <mergeCell ref="B139:P139"/>
    <mergeCell ref="B119:I119"/>
    <mergeCell ref="B114:I115"/>
    <mergeCell ref="B116:I116"/>
    <mergeCell ref="B118:I118"/>
    <mergeCell ref="B117:I117"/>
    <mergeCell ref="K114:K115"/>
    <mergeCell ref="L114:L115"/>
    <mergeCell ref="M114:M115"/>
    <mergeCell ref="N114:N115"/>
    <mergeCell ref="O114:Q114"/>
    <mergeCell ref="B110:Q111"/>
    <mergeCell ref="C103:M104"/>
    <mergeCell ref="P103:P104"/>
    <mergeCell ref="P100:Q100"/>
    <mergeCell ref="B89:N89"/>
    <mergeCell ref="B90:N90"/>
    <mergeCell ref="N103:N104"/>
    <mergeCell ref="O103:O104"/>
    <mergeCell ref="C108:M108"/>
    <mergeCell ref="B109:Q109"/>
    <mergeCell ref="B103:B104"/>
    <mergeCell ref="C105:M105"/>
    <mergeCell ref="C106:M106"/>
    <mergeCell ref="B94:Q94"/>
    <mergeCell ref="B95:M95"/>
    <mergeCell ref="B91:N91"/>
    <mergeCell ref="Q103:Q104"/>
    <mergeCell ref="C107:M107"/>
    <mergeCell ref="B96:M96"/>
    <mergeCell ref="B97:Q97"/>
    <mergeCell ref="B98:M98"/>
    <mergeCell ref="B99:N99"/>
    <mergeCell ref="B101:P101"/>
    <mergeCell ref="B67:C67"/>
    <mergeCell ref="B86:N86"/>
    <mergeCell ref="B87:N87"/>
    <mergeCell ref="B88:N88"/>
    <mergeCell ref="B83:N83"/>
    <mergeCell ref="B84:N84"/>
    <mergeCell ref="B77:Q77"/>
    <mergeCell ref="P71:Q71"/>
    <mergeCell ref="B72:O72"/>
    <mergeCell ref="P72:Q72"/>
    <mergeCell ref="B54:Q54"/>
    <mergeCell ref="B57:L57"/>
    <mergeCell ref="B50:D50"/>
    <mergeCell ref="E50:F50"/>
    <mergeCell ref="G50:O50"/>
    <mergeCell ref="B65:Q65"/>
    <mergeCell ref="B66:C66"/>
    <mergeCell ref="D66:M66"/>
    <mergeCell ref="N66:O66"/>
    <mergeCell ref="P66:Q66"/>
    <mergeCell ref="L23:Q23"/>
    <mergeCell ref="B25:K25"/>
    <mergeCell ref="L25:Q25"/>
    <mergeCell ref="B26:K26"/>
    <mergeCell ref="L26:Q26"/>
    <mergeCell ref="B27:K27"/>
    <mergeCell ref="L27:Q27"/>
    <mergeCell ref="B63:O63"/>
    <mergeCell ref="P63:Q63"/>
    <mergeCell ref="B61:L61"/>
    <mergeCell ref="N61:O61"/>
    <mergeCell ref="P61:Q61"/>
    <mergeCell ref="B62:L62"/>
    <mergeCell ref="N62:O62"/>
    <mergeCell ref="P62:Q62"/>
    <mergeCell ref="B59:L59"/>
    <mergeCell ref="N59:O59"/>
    <mergeCell ref="P59:Q59"/>
    <mergeCell ref="B60:L60"/>
    <mergeCell ref="P48:P49"/>
    <mergeCell ref="Q48:Q49"/>
    <mergeCell ref="N33:O33"/>
    <mergeCell ref="N60:O60"/>
    <mergeCell ref="P60:Q60"/>
    <mergeCell ref="B5:Q5"/>
    <mergeCell ref="B6:Q6"/>
    <mergeCell ref="B9:Q9"/>
    <mergeCell ref="B31:K31"/>
    <mergeCell ref="L31:Q31"/>
    <mergeCell ref="B29:Q29"/>
    <mergeCell ref="B28:Q28"/>
    <mergeCell ref="N32:Q32"/>
    <mergeCell ref="B58:L58"/>
    <mergeCell ref="N58:O58"/>
    <mergeCell ref="J14:J15"/>
    <mergeCell ref="N14:N15"/>
    <mergeCell ref="Q14:Q15"/>
    <mergeCell ref="B14:I15"/>
    <mergeCell ref="K14:M15"/>
    <mergeCell ref="O14:P15"/>
    <mergeCell ref="O39:Q39"/>
    <mergeCell ref="K39:N39"/>
    <mergeCell ref="B39:J39"/>
    <mergeCell ref="B17:I17"/>
    <mergeCell ref="B24:Q24"/>
    <mergeCell ref="B20:Q20"/>
    <mergeCell ref="B21:Q22"/>
    <mergeCell ref="B23:K23"/>
  </mergeCells>
  <conditionalFormatting sqref="B40:J43">
    <cfRule type="expression" dxfId="25" priority="25">
      <formula>$B$40&lt;&gt;$P$59</formula>
    </cfRule>
  </conditionalFormatting>
  <conditionalFormatting sqref="P59">
    <cfRule type="expression" dxfId="23" priority="11">
      <formula>$P$59&lt;&gt;$B$40</formula>
    </cfRule>
  </conditionalFormatting>
  <conditionalFormatting sqref="Q141">
    <cfRule type="expression" dxfId="12" priority="23">
      <formula>$Q$208+$Q$228&lt;&gt;#REF!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semestral e fará também parte da prestação de contas.</oddFooter>
  </headerFooter>
  <rowBreaks count="1" manualBreakCount="1">
    <brk id="44" min="1" max="16" man="1"/>
  </rowBreaks>
  <ignoredErrors>
    <ignoredError sqref="P60:P62 O105:O107 P116:Q119 Q126:Q128 Q136:Q13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559A7F5-B120-499D-AFAC-6EB1CB342B45}">
            <xm:f>$O$108&lt;&gt;'ANEXO I - MEMORIA DE CALCULO'!$H$138+'ANEXO I - MEMORIA DE CALCULO'!$H$145</xm:f>
            <x14:dxf>
              <fill>
                <patternFill>
                  <bgColor theme="5" tint="0.79998168889431442"/>
                </patternFill>
              </fill>
            </x14:dxf>
          </x14:cfRule>
          <xm:sqref>O108</xm:sqref>
        </x14:conditionalFormatting>
        <x14:conditionalFormatting xmlns:xm="http://schemas.microsoft.com/office/excel/2006/main">
          <x14:cfRule type="expression" priority="14" id="{7AAAEC5E-B2E1-427F-8EDE-2A43637A1BC5}">
            <xm:f>$P$63&lt;&gt;'ANEXO I - MEMORIA DE CALCULO'!$H$163</xm:f>
            <x14:dxf>
              <fill>
                <patternFill>
                  <bgColor theme="5" tint="0.79998168889431442"/>
                </patternFill>
              </fill>
            </x14:dxf>
          </x14:cfRule>
          <xm:sqref>P63:Q63</xm:sqref>
        </x14:conditionalFormatting>
        <x14:conditionalFormatting xmlns:xm="http://schemas.microsoft.com/office/excel/2006/main">
          <x14:cfRule type="expression" priority="10" id="{8C690533-9207-4614-B2E1-1C5DAA24129F}">
            <xm:f>$P$66&lt;&gt;'ANEXO I - MEMORIA DE CALCULO'!$H$153</xm:f>
            <x14:dxf>
              <fill>
                <patternFill>
                  <bgColor theme="5" tint="0.79998168889431442"/>
                </patternFill>
              </fill>
            </x14:dxf>
          </x14:cfRule>
          <xm:sqref>P66:Q66</xm:sqref>
        </x14:conditionalFormatting>
        <x14:conditionalFormatting xmlns:xm="http://schemas.microsoft.com/office/excel/2006/main">
          <x14:cfRule type="expression" priority="9" id="{F8B9F17F-9DCD-4F2F-92AF-B8804A7911C6}">
            <xm:f>$P$67&lt;&gt;'ANEXO I - MEMORIA DE CALCULO'!$H$154</xm:f>
            <x14:dxf>
              <fill>
                <patternFill>
                  <bgColor theme="5" tint="0.79998168889431442"/>
                </patternFill>
              </fill>
            </x14:dxf>
          </x14:cfRule>
          <xm:sqref>P67:Q67</xm:sqref>
        </x14:conditionalFormatting>
        <x14:conditionalFormatting xmlns:xm="http://schemas.microsoft.com/office/excel/2006/main">
          <x14:cfRule type="expression" priority="13" id="{E270A779-4600-4334-8DE3-6871EA22BFAF}">
            <xm:f>$P$68&lt;&gt;'ANEXO I - MEMORIA DE CALCULO'!$H$155</xm:f>
            <x14:dxf>
              <fill>
                <patternFill>
                  <bgColor theme="5" tint="0.79998168889431442"/>
                </patternFill>
              </fill>
            </x14:dxf>
          </x14:cfRule>
          <xm:sqref>P68:Q68</xm:sqref>
        </x14:conditionalFormatting>
        <x14:conditionalFormatting xmlns:xm="http://schemas.microsoft.com/office/excel/2006/main">
          <x14:cfRule type="expression" priority="8" id="{43453FFF-2762-4AF6-99C6-7EC80BCC9489}">
            <xm:f>$P$71&lt;&gt;'ANEXO I - MEMORIA DE CALCULO'!$H$158</xm:f>
            <x14:dxf>
              <fill>
                <patternFill>
                  <bgColor theme="5" tint="0.79998168889431442"/>
                </patternFill>
              </fill>
            </x14:dxf>
          </x14:cfRule>
          <xm:sqref>P71:Q71</xm:sqref>
        </x14:conditionalFormatting>
        <x14:conditionalFormatting xmlns:xm="http://schemas.microsoft.com/office/excel/2006/main">
          <x14:cfRule type="expression" priority="7" id="{E00458A4-DA62-4118-B3DF-B12F80BF0B6A}">
            <xm:f>$P$72&lt;&gt;'ANEXO I - MEMORIA DE CALCULO'!$H$159</xm:f>
            <x14:dxf>
              <fill>
                <patternFill>
                  <bgColor theme="5" tint="0.79998168889431442"/>
                </patternFill>
              </fill>
            </x14:dxf>
          </x14:cfRule>
          <xm:sqref>P72:Q72</xm:sqref>
        </x14:conditionalFormatting>
        <x14:conditionalFormatting xmlns:xm="http://schemas.microsoft.com/office/excel/2006/main">
          <x14:cfRule type="expression" priority="6" id="{85B61F04-C0C1-43B2-9AD8-0D1609F59C18}">
            <xm:f>$P$74&lt;&gt;'ANEXO I - MEMORIA DE CALCULO'!$H$149</xm:f>
            <x14:dxf>
              <fill>
                <patternFill>
                  <bgColor theme="5" tint="0.79998168889431442"/>
                </patternFill>
              </fill>
            </x14:dxf>
          </x14:cfRule>
          <xm:sqref>P74:Q75</xm:sqref>
        </x14:conditionalFormatting>
        <x14:conditionalFormatting xmlns:xm="http://schemas.microsoft.com/office/excel/2006/main">
          <x14:cfRule type="expression" priority="4" id="{F6F9858C-7A34-41DC-92C1-48B61461DD32}">
            <xm:f>$Q$120&lt;&gt;'ANEXO I - MEMORIA DE CALCULO'!$H$89+'ANEXO I - MEMORIA DE CALCULO'!$H$97+'ANEXO I - MEMORIA DE CALCULO'!$H$104+'ANEXO I - MEMORIA DE CALCULO'!$H$112</xm:f>
            <x14:dxf>
              <fill>
                <patternFill>
                  <bgColor theme="5" tint="0.79998168889431442"/>
                </patternFill>
              </fill>
            </x14:dxf>
          </x14:cfRule>
          <xm:sqref>Q120</xm:sqref>
        </x14:conditionalFormatting>
        <x14:conditionalFormatting xmlns:xm="http://schemas.microsoft.com/office/excel/2006/main">
          <x14:cfRule type="expression" priority="2" id="{4D37F87B-EDB6-4847-A51D-FA732096B3AB}">
            <xm:f>$Q$131&lt;&gt;'ANEXO I - MEMORIA DE CALCULO'!$H$21</xm:f>
            <x14:dxf>
              <fill>
                <patternFill>
                  <bgColor theme="5" tint="0.79998168889431442"/>
                </patternFill>
              </fill>
            </x14:dxf>
          </x14:cfRule>
          <xm:sqref>Q131</xm:sqref>
        </x14:conditionalFormatting>
        <x14:conditionalFormatting xmlns:xm="http://schemas.microsoft.com/office/excel/2006/main">
          <x14:cfRule type="expression" priority="3" id="{578A0A0E-B48E-4B5A-860A-761D6673BAFA}">
            <xm:f>#REF!+$Q$141&lt;&gt;'ANEXO I - MEMORIA DE CALCULO'!$H$82</xm:f>
            <x14:dxf>
              <fill>
                <patternFill>
                  <bgColor theme="5" tint="0.79998168889431442"/>
                </patternFill>
              </fill>
            </x14:dxf>
          </x14:cfRule>
          <xm:sqref>Q141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996600"/>
  </sheetPr>
  <dimension ref="B1:P168"/>
  <sheetViews>
    <sheetView showGridLines="0" zoomScale="130" zoomScaleNormal="130" zoomScaleSheetLayoutView="100" workbookViewId="0">
      <selection activeCell="E153" sqref="E153"/>
    </sheetView>
  </sheetViews>
  <sheetFormatPr defaultColWidth="8.7109375" defaultRowHeight="15" x14ac:dyDescent="0.25"/>
  <cols>
    <col min="1" max="1" width="7.7109375" style="2" customWidth="1"/>
    <col min="2" max="2" width="9.28515625" style="2" customWidth="1"/>
    <col min="3" max="3" width="19.140625" style="2" customWidth="1"/>
    <col min="4" max="4" width="8.140625" style="2" customWidth="1"/>
    <col min="5" max="5" width="7.42578125" style="2" customWidth="1"/>
    <col min="6" max="9" width="14.7109375" style="2" customWidth="1"/>
    <col min="10" max="10" width="7.7109375" style="21" customWidth="1"/>
    <col min="11" max="11" width="8.7109375" style="13" customWidth="1"/>
    <col min="12" max="12" width="8.7109375" style="15"/>
    <col min="13" max="13" width="9" style="15" bestFit="1" customWidth="1"/>
    <col min="14" max="15" width="8.7109375" style="15"/>
    <col min="16" max="16" width="8.7109375" style="11"/>
    <col min="17" max="16384" width="8.7109375" style="2"/>
  </cols>
  <sheetData>
    <row r="1" spans="2:16" s="25" customFormat="1" x14ac:dyDescent="0.25">
      <c r="B1" s="2"/>
      <c r="C1" s="2"/>
      <c r="D1" s="2"/>
      <c r="E1" s="2"/>
      <c r="F1" s="2"/>
      <c r="G1" s="2"/>
      <c r="H1" s="2"/>
      <c r="I1" s="2"/>
      <c r="J1" s="1"/>
      <c r="L1" s="425"/>
      <c r="M1" s="425"/>
      <c r="N1" s="425"/>
    </row>
    <row r="2" spans="2:16" s="25" customFormat="1" x14ac:dyDescent="0.25">
      <c r="B2" s="2"/>
      <c r="C2" s="2"/>
      <c r="D2" s="2"/>
      <c r="E2" s="2"/>
      <c r="F2" s="2"/>
      <c r="G2" s="2"/>
      <c r="H2" s="2"/>
      <c r="I2" s="2"/>
      <c r="J2" s="2"/>
      <c r="L2" s="425"/>
      <c r="M2" s="425"/>
      <c r="N2" s="425"/>
    </row>
    <row r="3" spans="2:16" s="25" customFormat="1" x14ac:dyDescent="0.25">
      <c r="B3" s="2"/>
      <c r="C3" s="2"/>
      <c r="D3" s="2"/>
      <c r="E3" s="2"/>
      <c r="F3" s="2"/>
      <c r="G3" s="2"/>
      <c r="H3" s="2"/>
      <c r="I3" s="2"/>
      <c r="J3" s="2"/>
      <c r="L3" s="35"/>
      <c r="M3" s="35"/>
      <c r="N3" s="35"/>
    </row>
    <row r="4" spans="2:16" s="25" customFormat="1" x14ac:dyDescent="0.25">
      <c r="B4" s="2"/>
      <c r="C4" s="2"/>
      <c r="D4" s="2"/>
      <c r="E4" s="2"/>
      <c r="F4" s="2"/>
      <c r="G4" s="2"/>
      <c r="H4" s="2"/>
      <c r="I4" s="2"/>
      <c r="J4" s="2"/>
      <c r="L4" s="35"/>
      <c r="M4" s="35"/>
      <c r="N4" s="35"/>
    </row>
    <row r="5" spans="2:16" s="25" customFormat="1" x14ac:dyDescent="0.25">
      <c r="B5" s="2"/>
      <c r="C5" s="2"/>
      <c r="D5" s="2"/>
      <c r="E5" s="2"/>
      <c r="F5" s="2"/>
      <c r="G5" s="2"/>
      <c r="H5" s="2"/>
      <c r="I5" s="2"/>
      <c r="J5" s="2"/>
      <c r="L5" s="425"/>
      <c r="M5" s="425"/>
      <c r="N5" s="425"/>
    </row>
    <row r="6" spans="2:16" s="25" customFormat="1" x14ac:dyDescent="0.25">
      <c r="B6" s="2"/>
      <c r="C6" s="2"/>
      <c r="D6" s="2"/>
      <c r="E6" s="2"/>
      <c r="F6" s="2"/>
      <c r="G6" s="2"/>
      <c r="H6" s="2"/>
      <c r="I6" s="2"/>
      <c r="J6" s="2"/>
      <c r="L6" s="425"/>
      <c r="M6" s="425"/>
      <c r="N6" s="425"/>
    </row>
    <row r="7" spans="2:16" s="25" customFormat="1" ht="15" customHeight="1" x14ac:dyDescent="0.25">
      <c r="B7" s="48"/>
      <c r="C7" s="48"/>
      <c r="D7" s="48"/>
      <c r="E7" s="2"/>
      <c r="F7" s="2"/>
      <c r="G7" s="2"/>
      <c r="H7" s="2"/>
      <c r="I7" s="2"/>
      <c r="J7" s="2"/>
      <c r="L7" s="425"/>
      <c r="M7" s="425"/>
      <c r="N7" s="425"/>
    </row>
    <row r="8" spans="2:16" s="25" customFormat="1" ht="15" customHeight="1" x14ac:dyDescent="0.25">
      <c r="B8" s="150" t="s">
        <v>137</v>
      </c>
      <c r="C8" s="150"/>
      <c r="D8" s="150"/>
      <c r="E8" s="150"/>
      <c r="F8" s="150"/>
      <c r="G8" s="150"/>
      <c r="H8" s="150"/>
      <c r="I8" s="150"/>
      <c r="J8" s="36"/>
      <c r="L8" s="426"/>
      <c r="M8" s="426"/>
      <c r="N8" s="426"/>
    </row>
    <row r="9" spans="2:16" s="25" customFormat="1" ht="15.75" customHeight="1" x14ac:dyDescent="0.25">
      <c r="B9" s="150" t="s">
        <v>177</v>
      </c>
      <c r="C9" s="150"/>
      <c r="D9" s="150"/>
      <c r="E9" s="150"/>
      <c r="F9" s="150"/>
      <c r="G9" s="150"/>
      <c r="H9" s="150"/>
      <c r="I9" s="150"/>
      <c r="J9" s="36"/>
    </row>
    <row r="10" spans="2:16" ht="15.75" customHeight="1" thickBot="1" x14ac:dyDescent="0.3">
      <c r="B10" s="5"/>
      <c r="C10" s="5"/>
      <c r="D10" s="5"/>
      <c r="E10" s="5"/>
      <c r="F10" s="5"/>
      <c r="G10" s="5"/>
      <c r="H10" s="5"/>
      <c r="I10" s="5"/>
    </row>
    <row r="11" spans="2:16" ht="12.6" customHeight="1" x14ac:dyDescent="0.25">
      <c r="B11" s="431" t="s">
        <v>27</v>
      </c>
      <c r="C11" s="432"/>
      <c r="D11" s="432"/>
      <c r="E11" s="432"/>
      <c r="F11" s="432"/>
      <c r="G11" s="432"/>
      <c r="H11" s="432"/>
      <c r="I11" s="433"/>
    </row>
    <row r="12" spans="2:16" ht="12.6" customHeight="1" x14ac:dyDescent="0.25">
      <c r="B12" s="434"/>
      <c r="C12" s="435"/>
      <c r="D12" s="435"/>
      <c r="E12" s="435"/>
      <c r="F12" s="435"/>
      <c r="G12" s="435"/>
      <c r="H12" s="435"/>
      <c r="I12" s="436"/>
    </row>
    <row r="13" spans="2:16" ht="12.6" customHeight="1" thickBot="1" x14ac:dyDescent="0.3">
      <c r="B13" s="437"/>
      <c r="C13" s="438"/>
      <c r="D13" s="438"/>
      <c r="E13" s="438"/>
      <c r="F13" s="438"/>
      <c r="G13" s="438"/>
      <c r="H13" s="438"/>
      <c r="I13" s="439"/>
    </row>
    <row r="14" spans="2:16" ht="30" customHeight="1" x14ac:dyDescent="0.25">
      <c r="B14" s="394" t="s">
        <v>10</v>
      </c>
      <c r="C14" s="395"/>
      <c r="D14" s="395"/>
      <c r="E14" s="395"/>
      <c r="F14" s="10" t="s">
        <v>65</v>
      </c>
      <c r="G14" s="10" t="s">
        <v>66</v>
      </c>
      <c r="H14" s="10" t="s">
        <v>67</v>
      </c>
      <c r="I14" s="37" t="s">
        <v>150</v>
      </c>
    </row>
    <row r="15" spans="2:16" ht="24.95" customHeight="1" thickBot="1" x14ac:dyDescent="0.3">
      <c r="B15" s="440" t="s">
        <v>139</v>
      </c>
      <c r="C15" s="384"/>
      <c r="D15" s="384"/>
      <c r="E15" s="384"/>
      <c r="F15" s="384"/>
      <c r="G15" s="384"/>
      <c r="H15" s="384"/>
      <c r="I15" s="385"/>
    </row>
    <row r="16" spans="2:16" s="25" customFormat="1" ht="23.1" customHeight="1" thickBot="1" x14ac:dyDescent="0.3">
      <c r="B16" s="406"/>
      <c r="C16" s="407"/>
      <c r="D16" s="407"/>
      <c r="E16" s="407"/>
      <c r="F16" s="120"/>
      <c r="G16" s="120"/>
      <c r="H16" s="121">
        <f>F16+G16</f>
        <v>0</v>
      </c>
      <c r="I16" s="64" t="str">
        <f t="shared" ref="I16:I21" si="0">_xlfn.IFS(H16=F16,"Sem alteração",F16=(G16*-1),"Excluído",AND(G16&lt;&gt;0,F16&lt;&gt;0),"Alterado",AND(G16&gt;0,F16=0),"Incluído")</f>
        <v>Sem alteração</v>
      </c>
      <c r="J16" s="51"/>
      <c r="K16" s="52"/>
      <c r="L16" s="53"/>
      <c r="M16" s="53"/>
      <c r="N16" s="53"/>
      <c r="O16" s="53"/>
      <c r="P16" s="54"/>
    </row>
    <row r="17" spans="2:16" s="25" customFormat="1" ht="23.1" customHeight="1" thickBot="1" x14ac:dyDescent="0.3">
      <c r="B17" s="406"/>
      <c r="C17" s="407"/>
      <c r="D17" s="407"/>
      <c r="E17" s="407"/>
      <c r="F17" s="120"/>
      <c r="G17" s="120"/>
      <c r="H17" s="121">
        <f>F17+G17</f>
        <v>0</v>
      </c>
      <c r="I17" s="64" t="str">
        <f t="shared" si="0"/>
        <v>Sem alteração</v>
      </c>
      <c r="J17" s="51"/>
      <c r="K17" s="52"/>
      <c r="L17" s="53"/>
      <c r="M17" s="53"/>
      <c r="N17" s="53"/>
      <c r="O17" s="53"/>
      <c r="P17" s="54"/>
    </row>
    <row r="18" spans="2:16" s="25" customFormat="1" ht="23.1" customHeight="1" thickBot="1" x14ac:dyDescent="0.3">
      <c r="B18" s="406"/>
      <c r="C18" s="407"/>
      <c r="D18" s="407"/>
      <c r="E18" s="407"/>
      <c r="F18" s="120"/>
      <c r="G18" s="120"/>
      <c r="H18" s="121">
        <f>F18+G18</f>
        <v>0</v>
      </c>
      <c r="I18" s="64" t="str">
        <f t="shared" si="0"/>
        <v>Sem alteração</v>
      </c>
      <c r="J18" s="51"/>
      <c r="K18" s="52"/>
      <c r="L18" s="53"/>
      <c r="M18" s="53"/>
      <c r="N18" s="53"/>
      <c r="O18" s="53"/>
      <c r="P18" s="54"/>
    </row>
    <row r="19" spans="2:16" ht="23.1" customHeight="1" x14ac:dyDescent="0.25">
      <c r="B19" s="427" t="s">
        <v>103</v>
      </c>
      <c r="C19" s="428"/>
      <c r="D19" s="428"/>
      <c r="E19" s="428"/>
      <c r="F19" s="124">
        <f>SUM(F16:F18)</f>
        <v>0</v>
      </c>
      <c r="G19" s="124">
        <f>SUM(G16:G18)</f>
        <v>0</v>
      </c>
      <c r="H19" s="125">
        <f>SUM(H16:H18)</f>
        <v>0</v>
      </c>
      <c r="I19" s="64" t="str">
        <f t="shared" si="0"/>
        <v>Sem alteração</v>
      </c>
    </row>
    <row r="20" spans="2:16" ht="23.1" customHeight="1" x14ac:dyDescent="0.25">
      <c r="B20" s="429" t="s">
        <v>104</v>
      </c>
      <c r="C20" s="430"/>
      <c r="D20" s="430"/>
      <c r="E20" s="430"/>
      <c r="F20" s="126">
        <f>F19*0.86</f>
        <v>0</v>
      </c>
      <c r="G20" s="126">
        <f>G19*0.86</f>
        <v>0</v>
      </c>
      <c r="H20" s="127">
        <f>H19*0.86</f>
        <v>0</v>
      </c>
      <c r="I20" s="64" t="str">
        <f t="shared" si="0"/>
        <v>Sem alteração</v>
      </c>
    </row>
    <row r="21" spans="2:16" ht="23.1" customHeight="1" x14ac:dyDescent="0.25">
      <c r="B21" s="400" t="s">
        <v>1</v>
      </c>
      <c r="C21" s="401"/>
      <c r="D21" s="401"/>
      <c r="E21" s="402"/>
      <c r="F21" s="128">
        <f>SUM(F19+F20)</f>
        <v>0</v>
      </c>
      <c r="G21" s="128">
        <f>SUM(G19+G20)</f>
        <v>0</v>
      </c>
      <c r="H21" s="128">
        <f>SUM(H19+H20)</f>
        <v>0</v>
      </c>
      <c r="I21" s="102" t="str">
        <f t="shared" si="0"/>
        <v>Sem alteração</v>
      </c>
    </row>
    <row r="22" spans="2:16" ht="15" customHeight="1" x14ac:dyDescent="0.25">
      <c r="B22" s="338"/>
      <c r="C22" s="339"/>
      <c r="D22" s="339"/>
      <c r="E22" s="339"/>
      <c r="F22" s="339"/>
      <c r="G22" s="339"/>
      <c r="H22" s="339"/>
      <c r="I22" s="340"/>
    </row>
    <row r="23" spans="2:16" ht="24.95" customHeight="1" x14ac:dyDescent="0.25">
      <c r="B23" s="367" t="s">
        <v>140</v>
      </c>
      <c r="C23" s="313"/>
      <c r="D23" s="313"/>
      <c r="E23" s="313"/>
      <c r="F23" s="313"/>
      <c r="G23" s="313"/>
      <c r="H23" s="313"/>
      <c r="I23" s="368"/>
    </row>
    <row r="24" spans="2:16" ht="30" customHeight="1" thickBot="1" x14ac:dyDescent="0.3">
      <c r="B24" s="396" t="s">
        <v>10</v>
      </c>
      <c r="C24" s="397"/>
      <c r="D24" s="397"/>
      <c r="E24" s="397"/>
      <c r="F24" s="44" t="s">
        <v>65</v>
      </c>
      <c r="G24" s="44" t="s">
        <v>66</v>
      </c>
      <c r="H24" s="44" t="s">
        <v>67</v>
      </c>
      <c r="I24" s="45" t="s">
        <v>88</v>
      </c>
    </row>
    <row r="25" spans="2:16" s="25" customFormat="1" ht="23.1" customHeight="1" thickBot="1" x14ac:dyDescent="0.3">
      <c r="B25" s="408" t="s">
        <v>192</v>
      </c>
      <c r="C25" s="409"/>
      <c r="D25" s="409"/>
      <c r="E25" s="410"/>
      <c r="F25" s="120"/>
      <c r="G25" s="120"/>
      <c r="H25" s="121">
        <f>F25+G25</f>
        <v>0</v>
      </c>
      <c r="I25" s="64" t="str">
        <f t="shared" ref="I25:I27" si="1">_xlfn.IFS(H25=F25,"Sem alteração",F25=(G25*-1),"Excluído",AND(G25&lt;&gt;0,F25&lt;&gt;0),"Alterado",AND(G25&gt;0,F25=0),"Incluído")</f>
        <v>Sem alteração</v>
      </c>
      <c r="J25" s="51"/>
      <c r="K25" s="52"/>
      <c r="L25" s="53"/>
      <c r="M25" s="53"/>
      <c r="N25" s="53"/>
      <c r="O25" s="53"/>
      <c r="P25" s="54"/>
    </row>
    <row r="26" spans="2:16" s="25" customFormat="1" ht="23.1" customHeight="1" thickBot="1" x14ac:dyDescent="0.3">
      <c r="B26" s="408" t="s">
        <v>192</v>
      </c>
      <c r="C26" s="409"/>
      <c r="D26" s="409"/>
      <c r="E26" s="410"/>
      <c r="F26" s="120"/>
      <c r="G26" s="120"/>
      <c r="H26" s="121">
        <f>F26+G26</f>
        <v>0</v>
      </c>
      <c r="I26" s="64" t="str">
        <f t="shared" si="1"/>
        <v>Sem alteração</v>
      </c>
      <c r="J26" s="51"/>
      <c r="K26" s="52"/>
      <c r="L26" s="53"/>
      <c r="M26" s="53"/>
      <c r="N26" s="53"/>
      <c r="O26" s="53"/>
      <c r="P26" s="54"/>
    </row>
    <row r="27" spans="2:16" s="25" customFormat="1" ht="23.1" customHeight="1" thickBot="1" x14ac:dyDescent="0.3">
      <c r="B27" s="408"/>
      <c r="C27" s="409"/>
      <c r="D27" s="409"/>
      <c r="E27" s="410"/>
      <c r="F27" s="120"/>
      <c r="G27" s="120"/>
      <c r="H27" s="121">
        <f>F27+G27</f>
        <v>0</v>
      </c>
      <c r="I27" s="64" t="str">
        <f t="shared" si="1"/>
        <v>Sem alteração</v>
      </c>
      <c r="J27" s="51"/>
      <c r="K27" s="52"/>
      <c r="L27" s="53"/>
      <c r="M27" s="53"/>
      <c r="N27" s="53"/>
      <c r="O27" s="53"/>
      <c r="P27" s="54"/>
    </row>
    <row r="28" spans="2:16" ht="23.1" customHeight="1" x14ac:dyDescent="0.25">
      <c r="B28" s="403" t="s">
        <v>2</v>
      </c>
      <c r="C28" s="404"/>
      <c r="D28" s="404"/>
      <c r="E28" s="405"/>
      <c r="F28" s="129">
        <f>SUM(F25:F27)</f>
        <v>0</v>
      </c>
      <c r="G28" s="129">
        <f>SUM(G25:G27)</f>
        <v>0</v>
      </c>
      <c r="H28" s="129">
        <f>SUM(H25:H27)</f>
        <v>0</v>
      </c>
      <c r="I28" s="102" t="str">
        <f>_xlfn.IFS(H28=F28,"Sem alteração",F28=(G28*-1),"Excluído",AND(G28&lt;&gt;0,F28&lt;&gt;0),"Alterado",AND(G28&gt;0,F28=0),"Incluído")</f>
        <v>Sem alteração</v>
      </c>
    </row>
    <row r="29" spans="2:16" ht="15" customHeight="1" x14ac:dyDescent="0.25">
      <c r="B29" s="338"/>
      <c r="C29" s="339"/>
      <c r="D29" s="339"/>
      <c r="E29" s="339"/>
      <c r="F29" s="339"/>
      <c r="G29" s="339"/>
      <c r="H29" s="339"/>
      <c r="I29" s="340"/>
    </row>
    <row r="30" spans="2:16" ht="24.95" customHeight="1" x14ac:dyDescent="0.25">
      <c r="B30" s="367" t="s">
        <v>141</v>
      </c>
      <c r="C30" s="313"/>
      <c r="D30" s="313"/>
      <c r="E30" s="313"/>
      <c r="F30" s="313"/>
      <c r="G30" s="313"/>
      <c r="H30" s="313"/>
      <c r="I30" s="368"/>
    </row>
    <row r="31" spans="2:16" ht="30" customHeight="1" x14ac:dyDescent="0.25">
      <c r="B31" s="394" t="s">
        <v>10</v>
      </c>
      <c r="C31" s="395"/>
      <c r="D31" s="395"/>
      <c r="E31" s="395"/>
      <c r="F31" s="10" t="s">
        <v>65</v>
      </c>
      <c r="G31" s="10" t="s">
        <v>66</v>
      </c>
      <c r="H31" s="10" t="s">
        <v>67</v>
      </c>
      <c r="I31" s="37" t="s">
        <v>88</v>
      </c>
    </row>
    <row r="32" spans="2:16" s="4" customFormat="1" ht="15" customHeight="1" thickBot="1" x14ac:dyDescent="0.3">
      <c r="B32" s="380" t="s">
        <v>52</v>
      </c>
      <c r="C32" s="381"/>
      <c r="D32" s="381"/>
      <c r="E32" s="381"/>
      <c r="F32" s="381"/>
      <c r="G32" s="381"/>
      <c r="H32" s="382"/>
      <c r="I32" s="383"/>
      <c r="J32" s="22"/>
      <c r="K32" s="16"/>
      <c r="L32" s="17"/>
      <c r="M32" s="17"/>
      <c r="N32" s="17"/>
      <c r="O32" s="17"/>
      <c r="P32" s="12"/>
    </row>
    <row r="33" spans="2:16" s="55" customFormat="1" ht="23.1" customHeight="1" thickBot="1" x14ac:dyDescent="0.3">
      <c r="B33" s="343" t="s">
        <v>81</v>
      </c>
      <c r="C33" s="344"/>
      <c r="D33" s="344"/>
      <c r="E33" s="344"/>
      <c r="F33" s="120"/>
      <c r="G33" s="120"/>
      <c r="H33" s="121">
        <f>F33+G33</f>
        <v>0</v>
      </c>
      <c r="I33" s="64" t="str">
        <f t="shared" ref="I33:I44" si="2">_xlfn.IFS(H33=F33,"Sem alteração",F33=(G33*-1),"Excluído",AND(G33&lt;&gt;0,F33&lt;&gt;0),"Alterado",AND(G33&gt;0,F33=0),"Incluído")</f>
        <v>Sem alteração</v>
      </c>
      <c r="J33" s="56"/>
      <c r="K33" s="57"/>
      <c r="L33" s="58"/>
      <c r="M33" s="58"/>
      <c r="N33" s="58"/>
      <c r="O33" s="58"/>
      <c r="P33" s="59"/>
    </row>
    <row r="34" spans="2:16" s="55" customFormat="1" ht="23.1" customHeight="1" thickBot="1" x14ac:dyDescent="0.3">
      <c r="B34" s="343" t="s">
        <v>199</v>
      </c>
      <c r="C34" s="344"/>
      <c r="D34" s="344"/>
      <c r="E34" s="344"/>
      <c r="F34" s="120"/>
      <c r="G34" s="120"/>
      <c r="H34" s="121">
        <f t="shared" ref="H34:H44" si="3">F34+G34</f>
        <v>0</v>
      </c>
      <c r="I34" s="64" t="str">
        <f t="shared" si="2"/>
        <v>Sem alteração</v>
      </c>
      <c r="J34" s="56"/>
      <c r="K34" s="57"/>
      <c r="L34" s="58"/>
      <c r="M34" s="58"/>
      <c r="N34" s="58"/>
      <c r="O34" s="58"/>
      <c r="P34" s="59"/>
    </row>
    <row r="35" spans="2:16" s="55" customFormat="1" ht="23.1" customHeight="1" thickBot="1" x14ac:dyDescent="0.3">
      <c r="B35" s="343" t="s">
        <v>89</v>
      </c>
      <c r="C35" s="344"/>
      <c r="D35" s="344"/>
      <c r="E35" s="344"/>
      <c r="F35" s="120"/>
      <c r="G35" s="120"/>
      <c r="H35" s="121">
        <f t="shared" si="3"/>
        <v>0</v>
      </c>
      <c r="I35" s="64" t="str">
        <f t="shared" si="2"/>
        <v>Sem alteração</v>
      </c>
      <c r="J35" s="56"/>
      <c r="K35" s="57"/>
      <c r="L35" s="58"/>
      <c r="M35" s="58"/>
      <c r="N35" s="58"/>
      <c r="O35" s="58"/>
      <c r="P35" s="59"/>
    </row>
    <row r="36" spans="2:16" s="55" customFormat="1" ht="23.1" customHeight="1" thickBot="1" x14ac:dyDescent="0.3">
      <c r="B36" s="343" t="s">
        <v>82</v>
      </c>
      <c r="C36" s="344"/>
      <c r="D36" s="344"/>
      <c r="E36" s="344"/>
      <c r="F36" s="120"/>
      <c r="G36" s="120"/>
      <c r="H36" s="121">
        <f t="shared" si="3"/>
        <v>0</v>
      </c>
      <c r="I36" s="64" t="str">
        <f t="shared" si="2"/>
        <v>Sem alteração</v>
      </c>
      <c r="J36" s="56"/>
      <c r="K36" s="57"/>
      <c r="L36" s="58"/>
      <c r="M36" s="58"/>
      <c r="N36" s="58"/>
      <c r="O36" s="58"/>
      <c r="P36" s="59"/>
    </row>
    <row r="37" spans="2:16" s="55" customFormat="1" ht="23.1" customHeight="1" thickBot="1" x14ac:dyDescent="0.3">
      <c r="B37" s="343" t="s">
        <v>83</v>
      </c>
      <c r="C37" s="344"/>
      <c r="D37" s="344"/>
      <c r="E37" s="344"/>
      <c r="F37" s="120"/>
      <c r="G37" s="120"/>
      <c r="H37" s="121">
        <f t="shared" si="3"/>
        <v>0</v>
      </c>
      <c r="I37" s="64" t="str">
        <f t="shared" si="2"/>
        <v>Sem alteração</v>
      </c>
      <c r="J37" s="56"/>
      <c r="K37" s="57"/>
      <c r="L37" s="58"/>
      <c r="M37" s="58"/>
      <c r="N37" s="58"/>
      <c r="O37" s="58"/>
      <c r="P37" s="59"/>
    </row>
    <row r="38" spans="2:16" s="55" customFormat="1" ht="23.1" customHeight="1" thickBot="1" x14ac:dyDescent="0.3">
      <c r="B38" s="343" t="s">
        <v>84</v>
      </c>
      <c r="C38" s="344"/>
      <c r="D38" s="344"/>
      <c r="E38" s="344"/>
      <c r="F38" s="120"/>
      <c r="G38" s="120"/>
      <c r="H38" s="121">
        <f t="shared" si="3"/>
        <v>0</v>
      </c>
      <c r="I38" s="64" t="str">
        <f t="shared" si="2"/>
        <v>Sem alteração</v>
      </c>
      <c r="J38" s="56"/>
      <c r="K38" s="57"/>
      <c r="L38" s="58"/>
      <c r="M38" s="58"/>
      <c r="N38" s="58"/>
      <c r="O38" s="58"/>
      <c r="P38" s="59"/>
    </row>
    <row r="39" spans="2:16" s="55" customFormat="1" ht="23.1" customHeight="1" thickBot="1" x14ac:dyDescent="0.3">
      <c r="B39" s="343" t="s">
        <v>85</v>
      </c>
      <c r="C39" s="344"/>
      <c r="D39" s="344"/>
      <c r="E39" s="344"/>
      <c r="F39" s="120"/>
      <c r="G39" s="120"/>
      <c r="H39" s="121">
        <f t="shared" si="3"/>
        <v>0</v>
      </c>
      <c r="I39" s="64" t="str">
        <f t="shared" si="2"/>
        <v>Sem alteração</v>
      </c>
      <c r="J39" s="56"/>
      <c r="K39" s="57"/>
      <c r="L39" s="58"/>
      <c r="M39" s="58"/>
      <c r="N39" s="58"/>
      <c r="O39" s="58"/>
      <c r="P39" s="59"/>
    </row>
    <row r="40" spans="2:16" s="55" customFormat="1" ht="23.1" customHeight="1" thickBot="1" x14ac:dyDescent="0.3">
      <c r="B40" s="343" t="s">
        <v>86</v>
      </c>
      <c r="C40" s="344"/>
      <c r="D40" s="344"/>
      <c r="E40" s="344"/>
      <c r="F40" s="120"/>
      <c r="G40" s="120"/>
      <c r="H40" s="121">
        <f t="shared" si="3"/>
        <v>0</v>
      </c>
      <c r="I40" s="64" t="str">
        <f t="shared" si="2"/>
        <v>Sem alteração</v>
      </c>
      <c r="J40" s="56"/>
      <c r="K40" s="57"/>
      <c r="L40" s="58"/>
      <c r="M40" s="58"/>
      <c r="N40" s="58"/>
      <c r="O40" s="58"/>
      <c r="P40" s="59"/>
    </row>
    <row r="41" spans="2:16" s="55" customFormat="1" ht="23.1" customHeight="1" thickBot="1" x14ac:dyDescent="0.3">
      <c r="B41" s="343" t="s">
        <v>87</v>
      </c>
      <c r="C41" s="344"/>
      <c r="D41" s="344"/>
      <c r="E41" s="344"/>
      <c r="F41" s="120"/>
      <c r="G41" s="120"/>
      <c r="H41" s="121">
        <f t="shared" si="3"/>
        <v>0</v>
      </c>
      <c r="I41" s="64" t="str">
        <f t="shared" si="2"/>
        <v>Sem alteração</v>
      </c>
      <c r="J41" s="56"/>
      <c r="K41" s="57"/>
      <c r="L41" s="58"/>
      <c r="M41" s="58"/>
      <c r="N41" s="58"/>
      <c r="O41" s="58"/>
      <c r="P41" s="59"/>
    </row>
    <row r="42" spans="2:16" s="55" customFormat="1" ht="23.1" customHeight="1" thickBot="1" x14ac:dyDescent="0.3">
      <c r="B42" s="343" t="s">
        <v>155</v>
      </c>
      <c r="C42" s="344"/>
      <c r="D42" s="344"/>
      <c r="E42" s="344"/>
      <c r="F42" s="120"/>
      <c r="G42" s="120"/>
      <c r="H42" s="121">
        <f t="shared" si="3"/>
        <v>0</v>
      </c>
      <c r="I42" s="64" t="str">
        <f t="shared" si="2"/>
        <v>Sem alteração</v>
      </c>
      <c r="J42" s="56"/>
      <c r="K42" s="57"/>
      <c r="L42" s="58"/>
      <c r="M42" s="58"/>
      <c r="N42" s="58"/>
      <c r="O42" s="58"/>
      <c r="P42" s="59"/>
    </row>
    <row r="43" spans="2:16" s="25" customFormat="1" ht="23.1" customHeight="1" thickBot="1" x14ac:dyDescent="0.3">
      <c r="B43" s="343" t="s">
        <v>62</v>
      </c>
      <c r="C43" s="344"/>
      <c r="D43" s="344"/>
      <c r="E43" s="344"/>
      <c r="F43" s="120"/>
      <c r="G43" s="120"/>
      <c r="H43" s="121">
        <f>F43+G43</f>
        <v>0</v>
      </c>
      <c r="I43" s="64" t="str">
        <f t="shared" si="2"/>
        <v>Sem alteração</v>
      </c>
      <c r="J43" s="51"/>
      <c r="K43" s="52"/>
      <c r="L43" s="53"/>
      <c r="M43" s="53"/>
      <c r="N43" s="53"/>
      <c r="O43" s="53"/>
      <c r="P43" s="54"/>
    </row>
    <row r="44" spans="2:16" s="25" customFormat="1" ht="23.1" customHeight="1" thickBot="1" x14ac:dyDescent="0.3">
      <c r="B44" s="345" t="s">
        <v>105</v>
      </c>
      <c r="C44" s="346"/>
      <c r="D44" s="346"/>
      <c r="E44" s="346"/>
      <c r="F44" s="120"/>
      <c r="G44" s="120"/>
      <c r="H44" s="130">
        <f t="shared" si="3"/>
        <v>0</v>
      </c>
      <c r="I44" s="64" t="str">
        <f t="shared" si="2"/>
        <v>Sem alteração</v>
      </c>
      <c r="J44" s="51"/>
      <c r="K44" s="52"/>
      <c r="L44" s="53"/>
      <c r="M44" s="53"/>
      <c r="N44" s="53"/>
      <c r="O44" s="53"/>
      <c r="P44" s="54"/>
    </row>
    <row r="45" spans="2:16" ht="23.1" customHeight="1" x14ac:dyDescent="0.25">
      <c r="B45" s="365" t="s">
        <v>11</v>
      </c>
      <c r="C45" s="366"/>
      <c r="D45" s="366"/>
      <c r="E45" s="416"/>
      <c r="F45" s="129">
        <f>SUM(F33:F44)</f>
        <v>0</v>
      </c>
      <c r="G45" s="129">
        <f>SUM(G33:G44)</f>
        <v>0</v>
      </c>
      <c r="H45" s="128">
        <f>SUM(H33:H44)</f>
        <v>0</v>
      </c>
      <c r="I45" s="102" t="str">
        <f>_xlfn.IFS(H45=F45,"Sem alteração",F45=(G45*-1),"Excluído",AND(G45&lt;&gt;0,F45&lt;&gt;0),"Alterado",AND(G45&gt;0,F45=0),"Incluído")</f>
        <v>Sem alteração</v>
      </c>
    </row>
    <row r="46" spans="2:16" ht="15" customHeight="1" x14ac:dyDescent="0.25">
      <c r="B46" s="338"/>
      <c r="C46" s="339"/>
      <c r="D46" s="339"/>
      <c r="E46" s="339"/>
      <c r="F46" s="423"/>
      <c r="G46" s="423"/>
      <c r="H46" s="423"/>
      <c r="I46" s="424"/>
    </row>
    <row r="47" spans="2:16" ht="24.95" customHeight="1" x14ac:dyDescent="0.25">
      <c r="B47" s="367" t="s">
        <v>142</v>
      </c>
      <c r="C47" s="313"/>
      <c r="D47" s="313"/>
      <c r="E47" s="313"/>
      <c r="F47" s="313"/>
      <c r="G47" s="313"/>
      <c r="H47" s="313"/>
      <c r="I47" s="368"/>
    </row>
    <row r="48" spans="2:16" ht="30" customHeight="1" x14ac:dyDescent="0.25">
      <c r="B48" s="394" t="s">
        <v>10</v>
      </c>
      <c r="C48" s="395"/>
      <c r="D48" s="395"/>
      <c r="E48" s="395"/>
      <c r="F48" s="10" t="s">
        <v>65</v>
      </c>
      <c r="G48" s="10" t="s">
        <v>66</v>
      </c>
      <c r="H48" s="10" t="s">
        <v>67</v>
      </c>
      <c r="I48" s="37" t="s">
        <v>88</v>
      </c>
    </row>
    <row r="49" spans="2:16" ht="15" customHeight="1" thickBot="1" x14ac:dyDescent="0.3">
      <c r="B49" s="380" t="s">
        <v>52</v>
      </c>
      <c r="C49" s="381"/>
      <c r="D49" s="381"/>
      <c r="E49" s="381"/>
      <c r="F49" s="381"/>
      <c r="G49" s="381"/>
      <c r="H49" s="382"/>
      <c r="I49" s="383"/>
    </row>
    <row r="50" spans="2:16" s="25" customFormat="1" ht="23.1" customHeight="1" thickBot="1" x14ac:dyDescent="0.3">
      <c r="B50" s="343" t="s">
        <v>93</v>
      </c>
      <c r="C50" s="344"/>
      <c r="D50" s="344"/>
      <c r="E50" s="344"/>
      <c r="F50" s="120"/>
      <c r="G50" s="120"/>
      <c r="H50" s="121">
        <f t="shared" ref="H50:H63" si="4">F50+G50</f>
        <v>0</v>
      </c>
      <c r="I50" s="64" t="str">
        <f t="shared" ref="I50:I63" si="5">_xlfn.IFS(H50=F50,"Sem alteração",F50=(G50*-1),"Excluído",AND(G50&lt;&gt;0,F50&lt;&gt;0),"Alterado",AND(G50&gt;0,F50=0),"Incluído")</f>
        <v>Sem alteração</v>
      </c>
      <c r="J50" s="51"/>
      <c r="K50" s="52"/>
      <c r="L50" s="53"/>
      <c r="M50" s="53"/>
      <c r="N50" s="53"/>
      <c r="O50" s="53"/>
      <c r="P50" s="54"/>
    </row>
    <row r="51" spans="2:16" s="25" customFormat="1" ht="23.1" customHeight="1" thickBot="1" x14ac:dyDescent="0.3">
      <c r="B51" s="343" t="s">
        <v>90</v>
      </c>
      <c r="C51" s="344"/>
      <c r="D51" s="344"/>
      <c r="E51" s="344"/>
      <c r="F51" s="120"/>
      <c r="G51" s="120"/>
      <c r="H51" s="121">
        <f t="shared" si="4"/>
        <v>0</v>
      </c>
      <c r="I51" s="64" t="str">
        <f t="shared" si="5"/>
        <v>Sem alteração</v>
      </c>
      <c r="J51" s="51"/>
      <c r="K51" s="52"/>
      <c r="L51" s="53"/>
      <c r="M51" s="53"/>
      <c r="N51" s="53"/>
      <c r="O51" s="53"/>
      <c r="P51" s="54"/>
    </row>
    <row r="52" spans="2:16" s="25" customFormat="1" ht="23.1" customHeight="1" thickBot="1" x14ac:dyDescent="0.3">
      <c r="B52" s="343" t="s">
        <v>200</v>
      </c>
      <c r="C52" s="344"/>
      <c r="D52" s="344"/>
      <c r="E52" s="344"/>
      <c r="F52" s="120"/>
      <c r="G52" s="120"/>
      <c r="H52" s="121">
        <f t="shared" si="4"/>
        <v>0</v>
      </c>
      <c r="I52" s="64" t="str">
        <f t="shared" si="5"/>
        <v>Sem alteração</v>
      </c>
      <c r="J52" s="51"/>
      <c r="K52" s="52"/>
      <c r="L52" s="53"/>
      <c r="M52" s="53"/>
      <c r="N52" s="53"/>
      <c r="O52" s="53"/>
      <c r="P52" s="54"/>
    </row>
    <row r="53" spans="2:16" s="25" customFormat="1" ht="23.1" customHeight="1" thickBot="1" x14ac:dyDescent="0.3">
      <c r="B53" s="343" t="s">
        <v>94</v>
      </c>
      <c r="C53" s="344"/>
      <c r="D53" s="344"/>
      <c r="E53" s="344"/>
      <c r="F53" s="120"/>
      <c r="G53" s="120"/>
      <c r="H53" s="121">
        <f t="shared" si="4"/>
        <v>0</v>
      </c>
      <c r="I53" s="64" t="str">
        <f t="shared" si="5"/>
        <v>Sem alteração</v>
      </c>
      <c r="J53" s="51"/>
      <c r="K53" s="52"/>
      <c r="L53" s="53"/>
      <c r="M53" s="53"/>
      <c r="N53" s="53"/>
      <c r="O53" s="53"/>
      <c r="P53" s="54"/>
    </row>
    <row r="54" spans="2:16" s="25" customFormat="1" ht="23.1" customHeight="1" thickBot="1" x14ac:dyDescent="0.3">
      <c r="B54" s="343" t="s">
        <v>201</v>
      </c>
      <c r="C54" s="344"/>
      <c r="D54" s="344"/>
      <c r="E54" s="344"/>
      <c r="F54" s="120"/>
      <c r="G54" s="120"/>
      <c r="H54" s="121">
        <f t="shared" si="4"/>
        <v>0</v>
      </c>
      <c r="I54" s="64" t="str">
        <f t="shared" si="5"/>
        <v>Sem alteração</v>
      </c>
      <c r="J54" s="51"/>
      <c r="K54" s="52"/>
      <c r="L54" s="53"/>
      <c r="M54" s="53"/>
      <c r="N54" s="53"/>
      <c r="O54" s="53"/>
      <c r="P54" s="54"/>
    </row>
    <row r="55" spans="2:16" s="25" customFormat="1" ht="23.1" customHeight="1" thickBot="1" x14ac:dyDescent="0.3">
      <c r="B55" s="343" t="s">
        <v>95</v>
      </c>
      <c r="C55" s="344"/>
      <c r="D55" s="344"/>
      <c r="E55" s="344"/>
      <c r="F55" s="120"/>
      <c r="G55" s="120"/>
      <c r="H55" s="121">
        <f t="shared" si="4"/>
        <v>0</v>
      </c>
      <c r="I55" s="64" t="str">
        <f t="shared" si="5"/>
        <v>Sem alteração</v>
      </c>
      <c r="J55" s="51"/>
      <c r="K55" s="52"/>
      <c r="L55" s="53"/>
      <c r="M55" s="53"/>
      <c r="N55" s="53"/>
      <c r="O55" s="53"/>
      <c r="P55" s="54"/>
    </row>
    <row r="56" spans="2:16" s="25" customFormat="1" ht="23.1" customHeight="1" thickBot="1" x14ac:dyDescent="0.3">
      <c r="B56" s="343" t="s">
        <v>96</v>
      </c>
      <c r="C56" s="344"/>
      <c r="D56" s="344"/>
      <c r="E56" s="344"/>
      <c r="F56" s="120"/>
      <c r="G56" s="120"/>
      <c r="H56" s="121">
        <f t="shared" si="4"/>
        <v>0</v>
      </c>
      <c r="I56" s="64" t="str">
        <f t="shared" si="5"/>
        <v>Sem alteração</v>
      </c>
      <c r="J56" s="51"/>
      <c r="K56" s="52"/>
      <c r="L56" s="53"/>
      <c r="M56" s="53"/>
      <c r="N56" s="53"/>
      <c r="O56" s="53"/>
      <c r="P56" s="54"/>
    </row>
    <row r="57" spans="2:16" s="25" customFormat="1" ht="23.1" customHeight="1" thickBot="1" x14ac:dyDescent="0.3">
      <c r="B57" s="343" t="s">
        <v>91</v>
      </c>
      <c r="C57" s="344"/>
      <c r="D57" s="344"/>
      <c r="E57" s="344"/>
      <c r="F57" s="120"/>
      <c r="G57" s="120"/>
      <c r="H57" s="121">
        <f t="shared" si="4"/>
        <v>0</v>
      </c>
      <c r="I57" s="64" t="str">
        <f t="shared" si="5"/>
        <v>Sem alteração</v>
      </c>
      <c r="J57" s="51"/>
      <c r="K57" s="52"/>
      <c r="L57" s="53"/>
      <c r="M57" s="53"/>
      <c r="N57" s="53"/>
      <c r="O57" s="53"/>
      <c r="P57" s="54"/>
    </row>
    <row r="58" spans="2:16" s="25" customFormat="1" ht="23.1" customHeight="1" thickBot="1" x14ac:dyDescent="0.3">
      <c r="B58" s="343" t="s">
        <v>92</v>
      </c>
      <c r="C58" s="344"/>
      <c r="D58" s="344"/>
      <c r="E58" s="344"/>
      <c r="F58" s="120"/>
      <c r="G58" s="120"/>
      <c r="H58" s="121">
        <f t="shared" si="4"/>
        <v>0</v>
      </c>
      <c r="I58" s="64" t="str">
        <f t="shared" si="5"/>
        <v>Sem alteração</v>
      </c>
      <c r="J58" s="51"/>
      <c r="K58" s="52"/>
      <c r="L58" s="53"/>
      <c r="M58" s="53"/>
      <c r="N58" s="53"/>
      <c r="O58" s="53"/>
      <c r="P58" s="54"/>
    </row>
    <row r="59" spans="2:16" s="25" customFormat="1" ht="23.1" customHeight="1" thickBot="1" x14ac:dyDescent="0.3">
      <c r="B59" s="343" t="s">
        <v>97</v>
      </c>
      <c r="C59" s="344"/>
      <c r="D59" s="344"/>
      <c r="E59" s="344"/>
      <c r="F59" s="120"/>
      <c r="G59" s="120"/>
      <c r="H59" s="121">
        <f t="shared" si="4"/>
        <v>0</v>
      </c>
      <c r="I59" s="64" t="str">
        <f t="shared" si="5"/>
        <v>Sem alteração</v>
      </c>
      <c r="J59" s="51"/>
      <c r="K59" s="52"/>
      <c r="L59" s="53"/>
      <c r="M59" s="53"/>
      <c r="N59" s="53"/>
      <c r="O59" s="53"/>
      <c r="P59" s="54"/>
    </row>
    <row r="60" spans="2:16" s="25" customFormat="1" ht="23.1" customHeight="1" thickBot="1" x14ac:dyDescent="0.3">
      <c r="B60" s="343" t="s">
        <v>98</v>
      </c>
      <c r="C60" s="344"/>
      <c r="D60" s="344"/>
      <c r="E60" s="344"/>
      <c r="F60" s="120"/>
      <c r="G60" s="120"/>
      <c r="H60" s="121">
        <f t="shared" si="4"/>
        <v>0</v>
      </c>
      <c r="I60" s="64" t="str">
        <f t="shared" si="5"/>
        <v>Sem alteração</v>
      </c>
      <c r="J60" s="51"/>
      <c r="K60" s="52"/>
      <c r="L60" s="53"/>
      <c r="M60" s="53"/>
      <c r="N60" s="53"/>
      <c r="O60" s="53"/>
      <c r="P60" s="54"/>
    </row>
    <row r="61" spans="2:16" s="25" customFormat="1" ht="23.1" customHeight="1" thickBot="1" x14ac:dyDescent="0.3">
      <c r="B61" s="343" t="s">
        <v>99</v>
      </c>
      <c r="C61" s="344"/>
      <c r="D61" s="344"/>
      <c r="E61" s="344"/>
      <c r="F61" s="120"/>
      <c r="G61" s="120"/>
      <c r="H61" s="121">
        <f t="shared" si="4"/>
        <v>0</v>
      </c>
      <c r="I61" s="64" t="str">
        <f t="shared" si="5"/>
        <v>Sem alteração</v>
      </c>
      <c r="J61" s="51"/>
      <c r="K61" s="52"/>
      <c r="L61" s="53"/>
      <c r="M61" s="53"/>
      <c r="N61" s="53"/>
      <c r="O61" s="53"/>
      <c r="P61" s="54"/>
    </row>
    <row r="62" spans="2:16" s="25" customFormat="1" ht="23.1" customHeight="1" thickBot="1" x14ac:dyDescent="0.3">
      <c r="B62" s="343" t="s">
        <v>202</v>
      </c>
      <c r="C62" s="344"/>
      <c r="D62" s="344"/>
      <c r="E62" s="344"/>
      <c r="F62" s="120"/>
      <c r="G62" s="120"/>
      <c r="H62" s="121">
        <f t="shared" si="4"/>
        <v>0</v>
      </c>
      <c r="I62" s="64" t="str">
        <f t="shared" si="5"/>
        <v>Sem alteração</v>
      </c>
      <c r="J62" s="51"/>
      <c r="K62" s="52"/>
      <c r="L62" s="53"/>
      <c r="M62" s="53"/>
      <c r="N62" s="53"/>
      <c r="O62" s="53"/>
      <c r="P62" s="54"/>
    </row>
    <row r="63" spans="2:16" s="25" customFormat="1" ht="23.1" customHeight="1" thickBot="1" x14ac:dyDescent="0.3">
      <c r="B63" s="345" t="s">
        <v>100</v>
      </c>
      <c r="C63" s="346"/>
      <c r="D63" s="346"/>
      <c r="E63" s="346"/>
      <c r="F63" s="120"/>
      <c r="G63" s="120"/>
      <c r="H63" s="121">
        <f t="shared" si="4"/>
        <v>0</v>
      </c>
      <c r="I63" s="64" t="str">
        <f t="shared" si="5"/>
        <v>Sem alteração</v>
      </c>
      <c r="J63" s="51"/>
      <c r="K63" s="52"/>
      <c r="L63" s="53"/>
      <c r="M63" s="53"/>
      <c r="N63" s="53"/>
      <c r="O63" s="53"/>
      <c r="P63" s="54"/>
    </row>
    <row r="64" spans="2:16" ht="23.1" customHeight="1" x14ac:dyDescent="0.25">
      <c r="B64" s="417" t="s">
        <v>3</v>
      </c>
      <c r="C64" s="418"/>
      <c r="D64" s="418"/>
      <c r="E64" s="388"/>
      <c r="F64" s="129">
        <f>SUM(F50:F63)</f>
        <v>0</v>
      </c>
      <c r="G64" s="129">
        <f t="shared" ref="G64:H64" si="6">SUM(G50:G63)</f>
        <v>0</v>
      </c>
      <c r="H64" s="128">
        <f t="shared" si="6"/>
        <v>0</v>
      </c>
      <c r="I64" s="102" t="str">
        <f>_xlfn.IFS(H64=F64,"Sem alteração",F64=(G64*-1),"Excluído",AND(G64&lt;&gt;0,F64&lt;&gt;0),"Alterado",AND(G64&gt;0,F64=0),"Incluído")</f>
        <v>Sem alteração</v>
      </c>
    </row>
    <row r="65" spans="2:16" ht="15" customHeight="1" x14ac:dyDescent="0.25">
      <c r="B65" s="338"/>
      <c r="C65" s="339"/>
      <c r="D65" s="339"/>
      <c r="E65" s="339"/>
      <c r="F65" s="339"/>
      <c r="G65" s="339"/>
      <c r="H65" s="339"/>
      <c r="I65" s="340"/>
    </row>
    <row r="66" spans="2:16" ht="24.95" customHeight="1" x14ac:dyDescent="0.25">
      <c r="B66" s="367" t="s">
        <v>143</v>
      </c>
      <c r="C66" s="313"/>
      <c r="D66" s="313"/>
      <c r="E66" s="313"/>
      <c r="F66" s="313"/>
      <c r="G66" s="313"/>
      <c r="H66" s="313"/>
      <c r="I66" s="368"/>
    </row>
    <row r="67" spans="2:16" ht="30" customHeight="1" x14ac:dyDescent="0.25">
      <c r="B67" s="394" t="s">
        <v>10</v>
      </c>
      <c r="C67" s="395"/>
      <c r="D67" s="395"/>
      <c r="E67" s="395"/>
      <c r="F67" s="10" t="s">
        <v>65</v>
      </c>
      <c r="G67" s="10" t="s">
        <v>66</v>
      </c>
      <c r="H67" s="10" t="s">
        <v>67</v>
      </c>
      <c r="I67" s="37" t="s">
        <v>88</v>
      </c>
    </row>
    <row r="68" spans="2:16" ht="15" customHeight="1" thickBot="1" x14ac:dyDescent="0.3">
      <c r="B68" s="419"/>
      <c r="C68" s="420"/>
      <c r="D68" s="420"/>
      <c r="E68" s="420"/>
      <c r="F68" s="420"/>
      <c r="G68" s="420"/>
      <c r="H68" s="421"/>
      <c r="I68" s="422"/>
    </row>
    <row r="69" spans="2:16" s="25" customFormat="1" ht="23.1" customHeight="1" thickBot="1" x14ac:dyDescent="0.3">
      <c r="B69" s="341" t="s">
        <v>102</v>
      </c>
      <c r="C69" s="342"/>
      <c r="D69" s="342"/>
      <c r="E69" s="342"/>
      <c r="F69" s="120"/>
      <c r="G69" s="120"/>
      <c r="H69" s="121">
        <f>F69+G69</f>
        <v>0</v>
      </c>
      <c r="I69" s="64" t="str">
        <f t="shared" ref="I69:I71" si="7">_xlfn.IFS(H69=F69,"Sem alteração",F69=(G69*-1),"Excluído",AND(G69&lt;&gt;0,F69&lt;&gt;0),"Alterado",AND(G69&gt;0,F69=0),"Incluído")</f>
        <v>Sem alteração</v>
      </c>
      <c r="J69" s="51"/>
      <c r="K69" s="52"/>
      <c r="L69" s="53"/>
      <c r="M69" s="53"/>
      <c r="N69" s="53"/>
      <c r="O69" s="53"/>
      <c r="P69" s="54"/>
    </row>
    <row r="70" spans="2:16" s="25" customFormat="1" ht="23.1" customHeight="1" thickBot="1" x14ac:dyDescent="0.3">
      <c r="B70" s="341"/>
      <c r="C70" s="342"/>
      <c r="D70" s="342"/>
      <c r="E70" s="342"/>
      <c r="F70" s="120"/>
      <c r="G70" s="120"/>
      <c r="H70" s="121">
        <f>F70+G70</f>
        <v>0</v>
      </c>
      <c r="I70" s="64" t="str">
        <f t="shared" si="7"/>
        <v>Sem alteração</v>
      </c>
      <c r="J70" s="51"/>
      <c r="K70" s="52"/>
      <c r="L70" s="53"/>
      <c r="M70" s="53"/>
      <c r="N70" s="53"/>
      <c r="O70" s="53"/>
      <c r="P70" s="54"/>
    </row>
    <row r="71" spans="2:16" s="25" customFormat="1" ht="23.1" customHeight="1" thickBot="1" x14ac:dyDescent="0.3">
      <c r="B71" s="341"/>
      <c r="C71" s="342"/>
      <c r="D71" s="342"/>
      <c r="E71" s="342"/>
      <c r="F71" s="120"/>
      <c r="G71" s="120"/>
      <c r="H71" s="121">
        <f>F71+G71</f>
        <v>0</v>
      </c>
      <c r="I71" s="64" t="str">
        <f t="shared" si="7"/>
        <v>Sem alteração</v>
      </c>
      <c r="J71" s="51"/>
      <c r="K71" s="52"/>
      <c r="L71" s="53"/>
      <c r="M71" s="53"/>
      <c r="N71" s="53"/>
      <c r="O71" s="53"/>
      <c r="P71" s="54"/>
    </row>
    <row r="72" spans="2:16" ht="23.1" customHeight="1" x14ac:dyDescent="0.25">
      <c r="B72" s="365" t="s">
        <v>4</v>
      </c>
      <c r="C72" s="366"/>
      <c r="D72" s="366"/>
      <c r="E72" s="366"/>
      <c r="F72" s="129">
        <f>SUM(F69:F71)</f>
        <v>0</v>
      </c>
      <c r="G72" s="129">
        <f>SUM(G69:G71)</f>
        <v>0</v>
      </c>
      <c r="H72" s="128">
        <f>SUM(H69:H71)</f>
        <v>0</v>
      </c>
      <c r="I72" s="102" t="str">
        <f>_xlfn.IFS(H72=F72,"Sem alteração",F72=(G72*-1),"Excluído",AND(G72&lt;&gt;0,F72&lt;&gt;0),"Alterado",AND(G72&gt;0,F72=0),"Incluído")</f>
        <v>Sem alteração</v>
      </c>
    </row>
    <row r="73" spans="2:16" ht="15" customHeight="1" x14ac:dyDescent="0.25">
      <c r="B73" s="338"/>
      <c r="C73" s="339"/>
      <c r="D73" s="339"/>
      <c r="E73" s="339"/>
      <c r="F73" s="339"/>
      <c r="G73" s="339"/>
      <c r="H73" s="339"/>
      <c r="I73" s="340"/>
    </row>
    <row r="74" spans="2:16" ht="24.95" customHeight="1" x14ac:dyDescent="0.25">
      <c r="B74" s="347" t="s">
        <v>193</v>
      </c>
      <c r="C74" s="348"/>
      <c r="D74" s="348"/>
      <c r="E74" s="348"/>
      <c r="F74" s="348"/>
      <c r="G74" s="348"/>
      <c r="H74" s="348"/>
      <c r="I74" s="349"/>
    </row>
    <row r="75" spans="2:16" ht="30" customHeight="1" x14ac:dyDescent="0.25">
      <c r="B75" s="394" t="s">
        <v>10</v>
      </c>
      <c r="C75" s="395"/>
      <c r="D75" s="395"/>
      <c r="E75" s="395"/>
      <c r="F75" s="10" t="s">
        <v>65</v>
      </c>
      <c r="G75" s="10" t="s">
        <v>66</v>
      </c>
      <c r="H75" s="10" t="s">
        <v>67</v>
      </c>
      <c r="I75" s="37" t="s">
        <v>88</v>
      </c>
    </row>
    <row r="76" spans="2:16" ht="15" customHeight="1" thickBot="1" x14ac:dyDescent="0.3">
      <c r="B76" s="350" t="s">
        <v>54</v>
      </c>
      <c r="C76" s="351"/>
      <c r="D76" s="351"/>
      <c r="E76" s="351"/>
      <c r="F76" s="351"/>
      <c r="G76" s="351"/>
      <c r="H76" s="352"/>
      <c r="I76" s="353"/>
    </row>
    <row r="77" spans="2:16" s="25" customFormat="1" ht="23.1" customHeight="1" thickBot="1" x14ac:dyDescent="0.3">
      <c r="B77" s="363" t="s">
        <v>138</v>
      </c>
      <c r="C77" s="364"/>
      <c r="D77" s="364"/>
      <c r="E77" s="364"/>
      <c r="F77" s="120"/>
      <c r="G77" s="120"/>
      <c r="H77" s="121">
        <f t="shared" ref="H77:H79" si="8">F77+G77</f>
        <v>0</v>
      </c>
      <c r="I77" s="64" t="str">
        <f t="shared" ref="I77:I81" si="9">_xlfn.IFS(H77=F77,"Sem alteração",F77=(G77*-1),"Excluído",AND(G77&lt;&gt;0,F77&lt;&gt;0),"Alterado",AND(G77&gt;0,F77=0),"Incluído")</f>
        <v>Sem alteração</v>
      </c>
      <c r="J77" s="51"/>
      <c r="K77" s="52"/>
      <c r="L77" s="53"/>
      <c r="M77" s="53"/>
      <c r="N77" s="53"/>
      <c r="O77" s="53"/>
      <c r="P77" s="54"/>
    </row>
    <row r="78" spans="2:16" s="25" customFormat="1" ht="23.1" customHeight="1" thickBot="1" x14ac:dyDescent="0.3">
      <c r="B78" s="360"/>
      <c r="C78" s="361"/>
      <c r="D78" s="361"/>
      <c r="E78" s="361"/>
      <c r="F78" s="120"/>
      <c r="G78" s="120"/>
      <c r="H78" s="121">
        <f t="shared" si="8"/>
        <v>0</v>
      </c>
      <c r="I78" s="64" t="str">
        <f t="shared" si="9"/>
        <v>Sem alteração</v>
      </c>
      <c r="J78" s="51"/>
      <c r="K78" s="52"/>
      <c r="L78" s="53"/>
      <c r="M78" s="53"/>
      <c r="N78" s="53"/>
      <c r="O78" s="53"/>
      <c r="P78" s="54"/>
    </row>
    <row r="79" spans="2:16" s="25" customFormat="1" ht="23.1" customHeight="1" thickBot="1" x14ac:dyDescent="0.3">
      <c r="B79" s="360"/>
      <c r="C79" s="361"/>
      <c r="D79" s="361"/>
      <c r="E79" s="361"/>
      <c r="F79" s="120"/>
      <c r="G79" s="120"/>
      <c r="H79" s="121">
        <f t="shared" si="8"/>
        <v>0</v>
      </c>
      <c r="I79" s="64" t="str">
        <f t="shared" si="9"/>
        <v>Sem alteração</v>
      </c>
      <c r="J79" s="51"/>
      <c r="K79" s="52"/>
      <c r="L79" s="53"/>
      <c r="M79" s="53"/>
      <c r="N79" s="53"/>
      <c r="O79" s="53"/>
      <c r="P79" s="54"/>
    </row>
    <row r="80" spans="2:16" ht="23.1" customHeight="1" x14ac:dyDescent="0.25">
      <c r="B80" s="354" t="s">
        <v>50</v>
      </c>
      <c r="C80" s="355"/>
      <c r="D80" s="355"/>
      <c r="E80" s="356"/>
      <c r="F80" s="124">
        <f>SUM(F77:F79)</f>
        <v>0</v>
      </c>
      <c r="G80" s="124">
        <f>SUM(G77:G79)</f>
        <v>0</v>
      </c>
      <c r="H80" s="127">
        <f>SUM(H77:H79)</f>
        <v>0</v>
      </c>
      <c r="I80" s="64" t="str">
        <f t="shared" si="9"/>
        <v>Sem alteração</v>
      </c>
    </row>
    <row r="81" spans="2:16" ht="23.1" customHeight="1" x14ac:dyDescent="0.25">
      <c r="B81" s="357" t="s">
        <v>0</v>
      </c>
      <c r="C81" s="358"/>
      <c r="D81" s="358"/>
      <c r="E81" s="359"/>
      <c r="F81" s="131">
        <f>F80*0.2</f>
        <v>0</v>
      </c>
      <c r="G81" s="131">
        <f>G80*0.2</f>
        <v>0</v>
      </c>
      <c r="H81" s="132">
        <f t="shared" ref="H81" si="10">H80*20%</f>
        <v>0</v>
      </c>
      <c r="I81" s="64" t="str">
        <f t="shared" si="9"/>
        <v>Sem alteração</v>
      </c>
    </row>
    <row r="82" spans="2:16" ht="23.1" customHeight="1" x14ac:dyDescent="0.25">
      <c r="B82" s="386" t="s">
        <v>5</v>
      </c>
      <c r="C82" s="387"/>
      <c r="D82" s="387"/>
      <c r="E82" s="411"/>
      <c r="F82" s="128">
        <f>F80+F81</f>
        <v>0</v>
      </c>
      <c r="G82" s="128">
        <f>G80+G81</f>
        <v>0</v>
      </c>
      <c r="H82" s="128">
        <f t="shared" ref="H82" si="11">H80+H81</f>
        <v>0</v>
      </c>
      <c r="I82" s="102" t="str">
        <f>_xlfn.IFS(H82=F82,"Sem alteração",F82=(G82*-1),"Excluído",AND(G82&lt;&gt;0,F82&lt;&gt;0),"Alterado",AND(G82&gt;0,F82=0),"Incluído")</f>
        <v>Sem alteração</v>
      </c>
    </row>
    <row r="83" spans="2:16" s="5" customFormat="1" ht="15" customHeight="1" x14ac:dyDescent="0.25">
      <c r="B83" s="38"/>
      <c r="C83" s="9"/>
      <c r="D83" s="9"/>
      <c r="E83" s="9"/>
      <c r="F83" s="9"/>
      <c r="G83" s="9"/>
      <c r="H83" s="8"/>
      <c r="I83" s="39"/>
      <c r="J83" s="21"/>
      <c r="K83" s="18"/>
      <c r="L83" s="19"/>
      <c r="M83" s="19"/>
      <c r="N83" s="19"/>
      <c r="O83" s="19"/>
      <c r="P83" s="14"/>
    </row>
    <row r="84" spans="2:16" ht="30" customHeight="1" x14ac:dyDescent="0.25">
      <c r="B84" s="372" t="s">
        <v>167</v>
      </c>
      <c r="C84" s="252"/>
      <c r="D84" s="252"/>
      <c r="E84" s="252"/>
      <c r="F84" s="252"/>
      <c r="G84" s="252"/>
      <c r="H84" s="252"/>
      <c r="I84" s="373"/>
    </row>
    <row r="85" spans="2:16" ht="30" customHeight="1" thickBot="1" x14ac:dyDescent="0.3">
      <c r="B85" s="396" t="s">
        <v>10</v>
      </c>
      <c r="C85" s="397"/>
      <c r="D85" s="397"/>
      <c r="E85" s="397"/>
      <c r="F85" s="44" t="s">
        <v>65</v>
      </c>
      <c r="G85" s="44" t="s">
        <v>66</v>
      </c>
      <c r="H85" s="10" t="s">
        <v>67</v>
      </c>
      <c r="I85" s="45" t="s">
        <v>88</v>
      </c>
    </row>
    <row r="86" spans="2:16" s="25" customFormat="1" ht="23.1" customHeight="1" thickBot="1" x14ac:dyDescent="0.3">
      <c r="B86" s="362"/>
      <c r="C86" s="184"/>
      <c r="D86" s="184"/>
      <c r="E86" s="184"/>
      <c r="F86" s="120"/>
      <c r="G86" s="120"/>
      <c r="H86" s="121">
        <f>F86+G86</f>
        <v>0</v>
      </c>
      <c r="I86" s="64" t="str">
        <f t="shared" ref="I86:I88" si="12">_xlfn.IFS(H86=F86,"Sem alteração",F86=(G86*-1),"Excluído",AND(G86&lt;&gt;0,F86&lt;&gt;0),"Alterado",AND(G86&gt;0,F86=0),"Incluído")</f>
        <v>Sem alteração</v>
      </c>
      <c r="J86" s="51"/>
      <c r="K86" s="52"/>
      <c r="L86" s="53"/>
      <c r="M86" s="53"/>
      <c r="N86" s="53"/>
      <c r="O86" s="53"/>
      <c r="P86" s="54"/>
    </row>
    <row r="87" spans="2:16" s="25" customFormat="1" ht="23.1" customHeight="1" thickBot="1" x14ac:dyDescent="0.3">
      <c r="B87" s="362"/>
      <c r="C87" s="184"/>
      <c r="D87" s="184"/>
      <c r="E87" s="184"/>
      <c r="F87" s="120"/>
      <c r="G87" s="120"/>
      <c r="H87" s="121">
        <f>F87+G87</f>
        <v>0</v>
      </c>
      <c r="I87" s="64" t="str">
        <f t="shared" si="12"/>
        <v>Sem alteração</v>
      </c>
      <c r="J87" s="51"/>
      <c r="K87" s="52"/>
      <c r="L87" s="53"/>
      <c r="M87" s="53"/>
      <c r="N87" s="53"/>
      <c r="O87" s="53"/>
      <c r="P87" s="54"/>
    </row>
    <row r="88" spans="2:16" s="25" customFormat="1" ht="23.1" customHeight="1" thickBot="1" x14ac:dyDescent="0.3">
      <c r="B88" s="362"/>
      <c r="C88" s="184"/>
      <c r="D88" s="184"/>
      <c r="E88" s="184"/>
      <c r="F88" s="120"/>
      <c r="G88" s="120"/>
      <c r="H88" s="121">
        <f>F88+G88</f>
        <v>0</v>
      </c>
      <c r="I88" s="64" t="str">
        <f t="shared" si="12"/>
        <v>Sem alteração</v>
      </c>
      <c r="J88" s="51"/>
      <c r="K88" s="52"/>
      <c r="L88" s="53"/>
      <c r="M88" s="53"/>
      <c r="N88" s="53"/>
      <c r="O88" s="53"/>
      <c r="P88" s="54"/>
    </row>
    <row r="89" spans="2:16" ht="23.1" customHeight="1" x14ac:dyDescent="0.25">
      <c r="B89" s="365" t="s">
        <v>6</v>
      </c>
      <c r="C89" s="366"/>
      <c r="D89" s="366"/>
      <c r="E89" s="366"/>
      <c r="F89" s="129">
        <f>SUM(F86:F88)</f>
        <v>0</v>
      </c>
      <c r="G89" s="129">
        <f>SUM(G86:G88)</f>
        <v>0</v>
      </c>
      <c r="H89" s="128">
        <f>SUM(H86:H88)</f>
        <v>0</v>
      </c>
      <c r="I89" s="102" t="str">
        <f>_xlfn.IFS(H89=F89,"Sem alteração",F89=(G89*-1),"Excluído",AND(G89&lt;&gt;0,F89&lt;&gt;0),"Alterado",AND(G89&gt;0,F89=0),"Incluído")</f>
        <v>Sem alteração</v>
      </c>
    </row>
    <row r="90" spans="2:16" x14ac:dyDescent="0.25">
      <c r="B90" s="40"/>
      <c r="I90" s="41"/>
    </row>
    <row r="91" spans="2:16" ht="30" customHeight="1" x14ac:dyDescent="0.25">
      <c r="B91" s="367" t="s">
        <v>168</v>
      </c>
      <c r="C91" s="313"/>
      <c r="D91" s="313"/>
      <c r="E91" s="313"/>
      <c r="F91" s="313"/>
      <c r="G91" s="313"/>
      <c r="H91" s="313"/>
      <c r="I91" s="368"/>
    </row>
    <row r="92" spans="2:16" ht="30" customHeight="1" x14ac:dyDescent="0.25">
      <c r="B92" s="394" t="s">
        <v>10</v>
      </c>
      <c r="C92" s="395"/>
      <c r="D92" s="395"/>
      <c r="E92" s="395"/>
      <c r="F92" s="10" t="s">
        <v>65</v>
      </c>
      <c r="G92" s="10" t="s">
        <v>66</v>
      </c>
      <c r="H92" s="10" t="s">
        <v>67</v>
      </c>
      <c r="I92" s="37" t="s">
        <v>88</v>
      </c>
    </row>
    <row r="93" spans="2:16" ht="15" customHeight="1" thickBot="1" x14ac:dyDescent="0.3">
      <c r="B93" s="412" t="s">
        <v>54</v>
      </c>
      <c r="C93" s="413"/>
      <c r="D93" s="413"/>
      <c r="E93" s="413"/>
      <c r="F93" s="413"/>
      <c r="G93" s="413"/>
      <c r="H93" s="414"/>
      <c r="I93" s="415"/>
    </row>
    <row r="94" spans="2:16" s="25" customFormat="1" ht="23.1" customHeight="1" thickBot="1" x14ac:dyDescent="0.3">
      <c r="B94" s="363"/>
      <c r="C94" s="364"/>
      <c r="D94" s="364"/>
      <c r="E94" s="364"/>
      <c r="F94" s="120"/>
      <c r="G94" s="120"/>
      <c r="H94" s="121">
        <f t="shared" ref="H94" si="13">F94+G94</f>
        <v>0</v>
      </c>
      <c r="I94" s="64" t="str">
        <f t="shared" ref="I94:I96" si="14">_xlfn.IFS(H94=F94,"Sem alteração",F94=(G94*-1),"Excluído",AND(G94&lt;&gt;0,F94&lt;&gt;0),"Alterado",AND(G94&gt;0,F94=0),"Incluído")</f>
        <v>Sem alteração</v>
      </c>
      <c r="J94" s="60"/>
      <c r="K94" s="61"/>
      <c r="L94" s="61"/>
      <c r="M94" s="61"/>
      <c r="N94" s="61"/>
      <c r="O94" s="53"/>
      <c r="P94" s="54"/>
    </row>
    <row r="95" spans="2:16" s="25" customFormat="1" ht="23.1" customHeight="1" thickBot="1" x14ac:dyDescent="0.3">
      <c r="B95" s="363"/>
      <c r="C95" s="364"/>
      <c r="D95" s="364"/>
      <c r="E95" s="364"/>
      <c r="F95" s="120"/>
      <c r="G95" s="120"/>
      <c r="H95" s="121">
        <f t="shared" ref="H95" si="15">F95+G95</f>
        <v>0</v>
      </c>
      <c r="I95" s="64" t="str">
        <f t="shared" si="14"/>
        <v>Sem alteração</v>
      </c>
      <c r="J95" s="60"/>
      <c r="K95" s="61"/>
      <c r="L95" s="61"/>
      <c r="M95" s="61"/>
      <c r="N95" s="61"/>
      <c r="O95" s="53"/>
      <c r="P95" s="54"/>
    </row>
    <row r="96" spans="2:16" s="25" customFormat="1" ht="23.1" customHeight="1" thickBot="1" x14ac:dyDescent="0.3">
      <c r="B96" s="363"/>
      <c r="C96" s="364"/>
      <c r="D96" s="364"/>
      <c r="E96" s="364"/>
      <c r="F96" s="120"/>
      <c r="G96" s="120"/>
      <c r="H96" s="121">
        <f t="shared" ref="H96" si="16">F96+G96</f>
        <v>0</v>
      </c>
      <c r="I96" s="64" t="str">
        <f t="shared" si="14"/>
        <v>Sem alteração</v>
      </c>
      <c r="J96" s="60"/>
      <c r="K96" s="61"/>
      <c r="L96" s="61"/>
      <c r="M96" s="61"/>
      <c r="N96" s="61"/>
      <c r="O96" s="53"/>
      <c r="P96" s="54"/>
    </row>
    <row r="97" spans="2:16" ht="23.1" customHeight="1" x14ac:dyDescent="0.25">
      <c r="B97" s="365" t="s">
        <v>7</v>
      </c>
      <c r="C97" s="366"/>
      <c r="D97" s="366"/>
      <c r="E97" s="366"/>
      <c r="F97" s="129">
        <f>SUM(F94:F96)</f>
        <v>0</v>
      </c>
      <c r="G97" s="129">
        <f>SUM(G94:G96)</f>
        <v>0</v>
      </c>
      <c r="H97" s="128">
        <f>SUM(H94:H96)</f>
        <v>0</v>
      </c>
      <c r="I97" s="102" t="str">
        <f>_xlfn.IFS(H97=F97,"Sem alteração",F97=(G97*-1),"Excluído",AND(G97&lt;&gt;0,F97&lt;&gt;0),"Alterado",AND(G97&gt;0,F97=0),"Incluído")</f>
        <v>Sem alteração</v>
      </c>
      <c r="J97" s="23"/>
      <c r="K97" s="20"/>
      <c r="L97" s="20"/>
      <c r="M97" s="20"/>
      <c r="N97" s="20"/>
    </row>
    <row r="98" spans="2:16" s="5" customFormat="1" ht="15" customHeight="1" x14ac:dyDescent="0.25">
      <c r="B98" s="38"/>
      <c r="C98" s="9"/>
      <c r="D98" s="9"/>
      <c r="E98" s="9"/>
      <c r="F98" s="9"/>
      <c r="G98" s="9"/>
      <c r="H98" s="8"/>
      <c r="I98" s="39"/>
      <c r="J98" s="21"/>
      <c r="K98" s="18"/>
      <c r="L98" s="19"/>
      <c r="M98" s="19"/>
      <c r="N98" s="19"/>
      <c r="O98" s="19"/>
      <c r="P98" s="14"/>
    </row>
    <row r="99" spans="2:16" ht="30" customHeight="1" x14ac:dyDescent="0.25">
      <c r="B99" s="367" t="s">
        <v>169</v>
      </c>
      <c r="C99" s="313"/>
      <c r="D99" s="313"/>
      <c r="E99" s="313"/>
      <c r="F99" s="313"/>
      <c r="G99" s="313"/>
      <c r="H99" s="313"/>
      <c r="I99" s="368"/>
    </row>
    <row r="100" spans="2:16" ht="30" customHeight="1" thickBot="1" x14ac:dyDescent="0.3">
      <c r="B100" s="396" t="s">
        <v>10</v>
      </c>
      <c r="C100" s="397"/>
      <c r="D100" s="397"/>
      <c r="E100" s="397"/>
      <c r="F100" s="44" t="s">
        <v>65</v>
      </c>
      <c r="G100" s="44" t="s">
        <v>66</v>
      </c>
      <c r="H100" s="10" t="s">
        <v>67</v>
      </c>
      <c r="I100" s="45" t="s">
        <v>88</v>
      </c>
    </row>
    <row r="101" spans="2:16" s="25" customFormat="1" ht="23.1" customHeight="1" thickBot="1" x14ac:dyDescent="0.3">
      <c r="B101" s="363"/>
      <c r="C101" s="364"/>
      <c r="D101" s="364"/>
      <c r="E101" s="364"/>
      <c r="F101" s="120"/>
      <c r="G101" s="120"/>
      <c r="H101" s="121">
        <f>F101+G101</f>
        <v>0</v>
      </c>
      <c r="I101" s="64" t="str">
        <f t="shared" ref="I101:I103" si="17">_xlfn.IFS(H101=F101,"Sem alteração",F101=(G101*-1),"Excluído",AND(G101&lt;&gt;0,F101&lt;&gt;0),"Alterado",AND(G101&gt;0,F101=0),"Incluído")</f>
        <v>Sem alteração</v>
      </c>
      <c r="J101" s="51"/>
      <c r="K101" s="52"/>
      <c r="L101" s="53"/>
      <c r="M101" s="53"/>
      <c r="N101" s="53"/>
      <c r="O101" s="53"/>
      <c r="P101" s="54"/>
    </row>
    <row r="102" spans="2:16" s="25" customFormat="1" ht="23.1" customHeight="1" thickBot="1" x14ac:dyDescent="0.3">
      <c r="B102" s="363"/>
      <c r="C102" s="364"/>
      <c r="D102" s="364"/>
      <c r="E102" s="364"/>
      <c r="F102" s="120"/>
      <c r="G102" s="120"/>
      <c r="H102" s="121">
        <f t="shared" ref="H102:H103" si="18">F102+G102</f>
        <v>0</v>
      </c>
      <c r="I102" s="64" t="str">
        <f t="shared" si="17"/>
        <v>Sem alteração</v>
      </c>
      <c r="J102" s="51"/>
      <c r="K102" s="52"/>
      <c r="L102" s="53"/>
      <c r="M102" s="53"/>
      <c r="N102" s="53"/>
      <c r="O102" s="53"/>
      <c r="P102" s="54"/>
    </row>
    <row r="103" spans="2:16" s="25" customFormat="1" ht="23.1" customHeight="1" thickBot="1" x14ac:dyDescent="0.3">
      <c r="B103" s="363"/>
      <c r="C103" s="364"/>
      <c r="D103" s="364"/>
      <c r="E103" s="364"/>
      <c r="F103" s="120"/>
      <c r="G103" s="120"/>
      <c r="H103" s="121">
        <f t="shared" si="18"/>
        <v>0</v>
      </c>
      <c r="I103" s="64" t="str">
        <f t="shared" si="17"/>
        <v>Sem alteração</v>
      </c>
      <c r="J103" s="51"/>
      <c r="K103" s="52"/>
      <c r="L103" s="53"/>
      <c r="M103" s="53"/>
      <c r="N103" s="53"/>
      <c r="O103" s="53"/>
      <c r="P103" s="54"/>
    </row>
    <row r="104" spans="2:16" ht="23.1" customHeight="1" x14ac:dyDescent="0.25">
      <c r="B104" s="369" t="s">
        <v>8</v>
      </c>
      <c r="C104" s="370"/>
      <c r="D104" s="370"/>
      <c r="E104" s="371"/>
      <c r="F104" s="129">
        <f>SUM(F101:F103)</f>
        <v>0</v>
      </c>
      <c r="G104" s="129">
        <f>SUM(G101:G103)</f>
        <v>0</v>
      </c>
      <c r="H104" s="128">
        <f>SUM(H101:H103)</f>
        <v>0</v>
      </c>
      <c r="I104" s="102" t="str">
        <f>_xlfn.IFS(H104=F104,"Sem alteração",F104=(G104*-1),"Excluído",AND(G104&lt;&gt;0,F104&lt;&gt;0),"Alterado",AND(G104&gt;0,F104=0),"Incluído")</f>
        <v>Sem alteração</v>
      </c>
    </row>
    <row r="105" spans="2:16" ht="15" customHeight="1" x14ac:dyDescent="0.25">
      <c r="B105" s="338"/>
      <c r="C105" s="339"/>
      <c r="D105" s="339"/>
      <c r="E105" s="339"/>
      <c r="F105" s="339"/>
      <c r="G105" s="339"/>
      <c r="H105" s="339"/>
      <c r="I105" s="340"/>
    </row>
    <row r="106" spans="2:16" ht="30" customHeight="1" x14ac:dyDescent="0.25">
      <c r="B106" s="372" t="s">
        <v>170</v>
      </c>
      <c r="C106" s="252"/>
      <c r="D106" s="252"/>
      <c r="E106" s="252"/>
      <c r="F106" s="252"/>
      <c r="G106" s="252"/>
      <c r="H106" s="252"/>
      <c r="I106" s="373"/>
    </row>
    <row r="107" spans="2:16" ht="30" customHeight="1" x14ac:dyDescent="0.25">
      <c r="B107" s="394" t="s">
        <v>10</v>
      </c>
      <c r="C107" s="395"/>
      <c r="D107" s="395"/>
      <c r="E107" s="395"/>
      <c r="F107" s="10" t="s">
        <v>65</v>
      </c>
      <c r="G107" s="10" t="s">
        <v>66</v>
      </c>
      <c r="H107" s="10" t="s">
        <v>67</v>
      </c>
      <c r="I107" s="37" t="s">
        <v>88</v>
      </c>
    </row>
    <row r="108" spans="2:16" ht="15" customHeight="1" thickBot="1" x14ac:dyDescent="0.3">
      <c r="B108" s="350" t="s">
        <v>53</v>
      </c>
      <c r="C108" s="351"/>
      <c r="D108" s="351"/>
      <c r="E108" s="351"/>
      <c r="F108" s="351"/>
      <c r="G108" s="351"/>
      <c r="H108" s="352"/>
      <c r="I108" s="353"/>
    </row>
    <row r="109" spans="2:16" s="25" customFormat="1" ht="23.1" customHeight="1" thickBot="1" x14ac:dyDescent="0.3">
      <c r="B109" s="374"/>
      <c r="C109" s="375"/>
      <c r="D109" s="375"/>
      <c r="E109" s="375"/>
      <c r="F109" s="120"/>
      <c r="G109" s="120"/>
      <c r="H109" s="121">
        <f>F109+G109</f>
        <v>0</v>
      </c>
      <c r="I109" s="64" t="str">
        <f t="shared" ref="I109:I111" si="19">_xlfn.IFS(H109=F109,"Sem alteração",F109=(G109*-1),"Excluído",AND(G109&lt;&gt;0,F109&lt;&gt;0),"Alterado",AND(G109&gt;0,F109=0),"Incluído")</f>
        <v>Sem alteração</v>
      </c>
      <c r="J109" s="51"/>
      <c r="K109" s="52"/>
      <c r="L109" s="53"/>
      <c r="M109" s="53"/>
      <c r="N109" s="53"/>
      <c r="O109" s="53"/>
      <c r="P109" s="54"/>
    </row>
    <row r="110" spans="2:16" s="25" customFormat="1" ht="23.1" customHeight="1" thickBot="1" x14ac:dyDescent="0.3">
      <c r="B110" s="374"/>
      <c r="C110" s="375"/>
      <c r="D110" s="375"/>
      <c r="E110" s="375"/>
      <c r="F110" s="120"/>
      <c r="G110" s="120"/>
      <c r="H110" s="121">
        <f>F110+G110</f>
        <v>0</v>
      </c>
      <c r="I110" s="64" t="str">
        <f t="shared" si="19"/>
        <v>Sem alteração</v>
      </c>
      <c r="J110" s="51"/>
      <c r="K110" s="52"/>
      <c r="L110" s="53"/>
      <c r="M110" s="53"/>
      <c r="N110" s="53"/>
      <c r="O110" s="53"/>
      <c r="P110" s="54"/>
    </row>
    <row r="111" spans="2:16" s="25" customFormat="1" ht="23.1" customHeight="1" thickBot="1" x14ac:dyDescent="0.3">
      <c r="B111" s="374"/>
      <c r="C111" s="375"/>
      <c r="D111" s="375"/>
      <c r="E111" s="375"/>
      <c r="F111" s="120"/>
      <c r="G111" s="120"/>
      <c r="H111" s="121">
        <f>F111+G111</f>
        <v>0</v>
      </c>
      <c r="I111" s="64" t="str">
        <f t="shared" si="19"/>
        <v>Sem alteração</v>
      </c>
      <c r="J111" s="51"/>
      <c r="K111" s="52"/>
      <c r="L111" s="53"/>
      <c r="M111" s="53"/>
      <c r="N111" s="53"/>
      <c r="O111" s="53"/>
      <c r="P111" s="54"/>
    </row>
    <row r="112" spans="2:16" ht="23.1" customHeight="1" x14ac:dyDescent="0.25">
      <c r="B112" s="365" t="s">
        <v>9</v>
      </c>
      <c r="C112" s="366"/>
      <c r="D112" s="366"/>
      <c r="E112" s="366"/>
      <c r="F112" s="128">
        <f>SUM(F109:F111)</f>
        <v>0</v>
      </c>
      <c r="G112" s="128">
        <f>SUM(G109:G111)</f>
        <v>0</v>
      </c>
      <c r="H112" s="128">
        <f>SUM(H109:H111)</f>
        <v>0</v>
      </c>
      <c r="I112" s="102" t="str">
        <f>_xlfn.IFS(H112=F112,"Sem alteração",F112=(G112*-1),"Excluído",AND(G112&lt;&gt;0,F112&lt;&gt;0),"Alterado",AND(G112&gt;0,F112=0),"Incluído")</f>
        <v>Sem alteração</v>
      </c>
    </row>
    <row r="113" spans="2:16" ht="15" customHeight="1" x14ac:dyDescent="0.25">
      <c r="B113" s="40"/>
      <c r="I113" s="41"/>
    </row>
    <row r="114" spans="2:16" ht="30" customHeight="1" x14ac:dyDescent="0.25">
      <c r="B114" s="367" t="s">
        <v>171</v>
      </c>
      <c r="C114" s="313"/>
      <c r="D114" s="313"/>
      <c r="E114" s="313"/>
      <c r="F114" s="313"/>
      <c r="G114" s="313"/>
      <c r="H114" s="313"/>
      <c r="I114" s="368"/>
    </row>
    <row r="115" spans="2:16" ht="30" customHeight="1" x14ac:dyDescent="0.25">
      <c r="B115" s="394" t="s">
        <v>10</v>
      </c>
      <c r="C115" s="395"/>
      <c r="D115" s="395"/>
      <c r="E115" s="395"/>
      <c r="F115" s="10" t="s">
        <v>65</v>
      </c>
      <c r="G115" s="10" t="s">
        <v>66</v>
      </c>
      <c r="H115" s="10" t="s">
        <v>67</v>
      </c>
      <c r="I115" s="37" t="s">
        <v>88</v>
      </c>
    </row>
    <row r="116" spans="2:16" ht="15" customHeight="1" thickBot="1" x14ac:dyDescent="0.3">
      <c r="B116" s="380" t="s">
        <v>52</v>
      </c>
      <c r="C116" s="381"/>
      <c r="D116" s="381"/>
      <c r="E116" s="381"/>
      <c r="F116" s="381"/>
      <c r="G116" s="381"/>
      <c r="H116" s="382"/>
      <c r="I116" s="383"/>
    </row>
    <row r="117" spans="2:16" s="25" customFormat="1" ht="23.1" customHeight="1" thickBot="1" x14ac:dyDescent="0.3">
      <c r="B117" s="376" t="s">
        <v>101</v>
      </c>
      <c r="C117" s="377"/>
      <c r="D117" s="377"/>
      <c r="E117" s="377"/>
      <c r="F117" s="120"/>
      <c r="G117" s="120"/>
      <c r="H117" s="121">
        <f>F117+G117</f>
        <v>0</v>
      </c>
      <c r="I117" s="64" t="str">
        <f t="shared" ref="I117:I137" si="20">_xlfn.IFS(H117=F117,"Sem alteração",F117=(G117*-1),"Excluído",AND(G117&lt;&gt;0,F117&lt;&gt;0),"Alterado",AND(G117&gt;0,F117=0),"Incluído")</f>
        <v>Sem alteração</v>
      </c>
      <c r="J117" s="51"/>
      <c r="K117" s="62"/>
      <c r="L117" s="53"/>
      <c r="M117" s="53"/>
      <c r="N117" s="53"/>
      <c r="O117" s="53"/>
      <c r="P117" s="54"/>
    </row>
    <row r="118" spans="2:16" s="25" customFormat="1" ht="23.1" customHeight="1" thickBot="1" x14ac:dyDescent="0.3">
      <c r="B118" s="378" t="s">
        <v>35</v>
      </c>
      <c r="C118" s="379"/>
      <c r="D118" s="379"/>
      <c r="E118" s="379"/>
      <c r="F118" s="120"/>
      <c r="G118" s="120"/>
      <c r="H118" s="121">
        <f t="shared" ref="H118:H137" si="21">F118+G118</f>
        <v>0</v>
      </c>
      <c r="I118" s="64" t="str">
        <f t="shared" si="20"/>
        <v>Sem alteração</v>
      </c>
      <c r="J118" s="51"/>
      <c r="K118" s="62" t="s">
        <v>51</v>
      </c>
      <c r="L118" s="53"/>
      <c r="M118" s="53"/>
      <c r="N118" s="53"/>
      <c r="O118" s="53"/>
      <c r="P118" s="54"/>
    </row>
    <row r="119" spans="2:16" s="25" customFormat="1" ht="23.1" customHeight="1" thickBot="1" x14ac:dyDescent="0.3">
      <c r="B119" s="376" t="s">
        <v>203</v>
      </c>
      <c r="C119" s="377"/>
      <c r="D119" s="377"/>
      <c r="E119" s="377"/>
      <c r="F119" s="120"/>
      <c r="G119" s="120"/>
      <c r="H119" s="121">
        <f t="shared" si="21"/>
        <v>0</v>
      </c>
      <c r="I119" s="64" t="str">
        <f t="shared" si="20"/>
        <v>Sem alteração</v>
      </c>
      <c r="J119" s="51"/>
      <c r="K119" s="63"/>
      <c r="L119" s="53"/>
      <c r="M119" s="53"/>
      <c r="N119" s="53"/>
      <c r="O119" s="53"/>
      <c r="P119" s="54"/>
    </row>
    <row r="120" spans="2:16" s="25" customFormat="1" ht="23.1" customHeight="1" thickBot="1" x14ac:dyDescent="0.3">
      <c r="B120" s="378" t="s">
        <v>36</v>
      </c>
      <c r="C120" s="379"/>
      <c r="D120" s="379"/>
      <c r="E120" s="379"/>
      <c r="F120" s="120"/>
      <c r="G120" s="120"/>
      <c r="H120" s="121">
        <f t="shared" si="21"/>
        <v>0</v>
      </c>
      <c r="I120" s="64" t="str">
        <f t="shared" si="20"/>
        <v>Sem alteração</v>
      </c>
      <c r="J120" s="51"/>
      <c r="K120" s="62"/>
      <c r="L120" s="53"/>
      <c r="M120" s="53"/>
      <c r="N120" s="53"/>
      <c r="O120" s="53"/>
      <c r="P120" s="54"/>
    </row>
    <row r="121" spans="2:16" s="25" customFormat="1" ht="23.1" customHeight="1" thickBot="1" x14ac:dyDescent="0.3">
      <c r="B121" s="378" t="s">
        <v>204</v>
      </c>
      <c r="C121" s="379"/>
      <c r="D121" s="379"/>
      <c r="E121" s="379"/>
      <c r="F121" s="120"/>
      <c r="G121" s="120"/>
      <c r="H121" s="121">
        <f t="shared" si="21"/>
        <v>0</v>
      </c>
      <c r="I121" s="64" t="str">
        <f t="shared" si="20"/>
        <v>Sem alteração</v>
      </c>
      <c r="J121" s="51"/>
      <c r="K121" s="52"/>
      <c r="L121" s="53"/>
      <c r="M121" s="53"/>
      <c r="N121" s="53"/>
      <c r="O121" s="53"/>
      <c r="P121" s="54"/>
    </row>
    <row r="122" spans="2:16" s="25" customFormat="1" ht="23.1" customHeight="1" thickBot="1" x14ac:dyDescent="0.3">
      <c r="B122" s="378" t="s">
        <v>37</v>
      </c>
      <c r="C122" s="379"/>
      <c r="D122" s="379"/>
      <c r="E122" s="379"/>
      <c r="F122" s="120"/>
      <c r="G122" s="120"/>
      <c r="H122" s="121">
        <f t="shared" si="21"/>
        <v>0</v>
      </c>
      <c r="I122" s="64" t="str">
        <f t="shared" si="20"/>
        <v>Sem alteração</v>
      </c>
      <c r="J122" s="51"/>
      <c r="K122" s="52"/>
      <c r="L122" s="53"/>
      <c r="M122" s="53"/>
      <c r="N122" s="53"/>
      <c r="O122" s="53"/>
      <c r="P122" s="54"/>
    </row>
    <row r="123" spans="2:16" s="25" customFormat="1" ht="23.1" customHeight="1" thickBot="1" x14ac:dyDescent="0.3">
      <c r="B123" s="378" t="s">
        <v>38</v>
      </c>
      <c r="C123" s="379"/>
      <c r="D123" s="379"/>
      <c r="E123" s="379"/>
      <c r="F123" s="120"/>
      <c r="G123" s="120"/>
      <c r="H123" s="121">
        <f t="shared" si="21"/>
        <v>0</v>
      </c>
      <c r="I123" s="64" t="str">
        <f t="shared" si="20"/>
        <v>Sem alteração</v>
      </c>
      <c r="J123" s="51"/>
      <c r="K123" s="52"/>
      <c r="L123" s="53"/>
      <c r="M123" s="53"/>
      <c r="N123" s="53"/>
      <c r="O123" s="53"/>
      <c r="P123" s="54"/>
    </row>
    <row r="124" spans="2:16" s="25" customFormat="1" ht="23.1" customHeight="1" thickBot="1" x14ac:dyDescent="0.3">
      <c r="B124" s="378" t="s">
        <v>39</v>
      </c>
      <c r="C124" s="379"/>
      <c r="D124" s="379"/>
      <c r="E124" s="379"/>
      <c r="F124" s="120"/>
      <c r="G124" s="120"/>
      <c r="H124" s="121">
        <f t="shared" si="21"/>
        <v>0</v>
      </c>
      <c r="I124" s="64" t="str">
        <f t="shared" si="20"/>
        <v>Sem alteração</v>
      </c>
      <c r="J124" s="51"/>
      <c r="K124" s="52"/>
      <c r="L124" s="53"/>
      <c r="M124" s="53"/>
      <c r="N124" s="53"/>
      <c r="O124" s="53"/>
      <c r="P124" s="54"/>
    </row>
    <row r="125" spans="2:16" s="25" customFormat="1" ht="23.1" customHeight="1" thickBot="1" x14ac:dyDescent="0.3">
      <c r="B125" s="378" t="s">
        <v>40</v>
      </c>
      <c r="C125" s="379"/>
      <c r="D125" s="379"/>
      <c r="E125" s="379"/>
      <c r="F125" s="120"/>
      <c r="G125" s="120"/>
      <c r="H125" s="121">
        <f t="shared" si="21"/>
        <v>0</v>
      </c>
      <c r="I125" s="64" t="str">
        <f t="shared" si="20"/>
        <v>Sem alteração</v>
      </c>
      <c r="J125" s="51"/>
      <c r="K125" s="52"/>
      <c r="L125" s="53"/>
      <c r="M125" s="53"/>
      <c r="N125" s="53"/>
      <c r="O125" s="53"/>
      <c r="P125" s="54"/>
    </row>
    <row r="126" spans="2:16" s="25" customFormat="1" ht="23.1" customHeight="1" thickBot="1" x14ac:dyDescent="0.3">
      <c r="B126" s="378" t="s">
        <v>205</v>
      </c>
      <c r="C126" s="379"/>
      <c r="D126" s="379"/>
      <c r="E126" s="379"/>
      <c r="F126" s="120"/>
      <c r="G126" s="120"/>
      <c r="H126" s="121">
        <f t="shared" si="21"/>
        <v>0</v>
      </c>
      <c r="I126" s="64" t="str">
        <f t="shared" si="20"/>
        <v>Sem alteração</v>
      </c>
      <c r="J126" s="51"/>
      <c r="K126" s="52"/>
      <c r="L126" s="53"/>
      <c r="M126" s="53"/>
      <c r="N126" s="53"/>
      <c r="O126" s="53"/>
      <c r="P126" s="54"/>
    </row>
    <row r="127" spans="2:16" s="25" customFormat="1" ht="23.1" customHeight="1" thickBot="1" x14ac:dyDescent="0.3">
      <c r="B127" s="378" t="s">
        <v>41</v>
      </c>
      <c r="C127" s="379"/>
      <c r="D127" s="379"/>
      <c r="E127" s="379"/>
      <c r="F127" s="120"/>
      <c r="G127" s="120"/>
      <c r="H127" s="121">
        <f t="shared" si="21"/>
        <v>0</v>
      </c>
      <c r="I127" s="64" t="str">
        <f t="shared" si="20"/>
        <v>Sem alteração</v>
      </c>
      <c r="J127" s="51"/>
      <c r="K127" s="52"/>
      <c r="L127" s="53"/>
      <c r="M127" s="53"/>
      <c r="N127" s="53"/>
      <c r="O127" s="53"/>
      <c r="P127" s="54"/>
    </row>
    <row r="128" spans="2:16" s="25" customFormat="1" ht="23.1" customHeight="1" thickBot="1" x14ac:dyDescent="0.3">
      <c r="B128" s="378" t="s">
        <v>42</v>
      </c>
      <c r="C128" s="379"/>
      <c r="D128" s="379"/>
      <c r="E128" s="379"/>
      <c r="F128" s="120"/>
      <c r="G128" s="120"/>
      <c r="H128" s="121">
        <f t="shared" si="21"/>
        <v>0</v>
      </c>
      <c r="I128" s="64" t="str">
        <f t="shared" si="20"/>
        <v>Sem alteração</v>
      </c>
      <c r="J128" s="51"/>
      <c r="K128" s="52"/>
      <c r="L128" s="53"/>
      <c r="M128" s="53"/>
      <c r="N128" s="53"/>
      <c r="O128" s="53"/>
      <c r="P128" s="54"/>
    </row>
    <row r="129" spans="2:16" s="25" customFormat="1" ht="23.1" customHeight="1" thickBot="1" x14ac:dyDescent="0.3">
      <c r="B129" s="378" t="s">
        <v>43</v>
      </c>
      <c r="C129" s="379"/>
      <c r="D129" s="379"/>
      <c r="E129" s="379"/>
      <c r="F129" s="120"/>
      <c r="G129" s="120"/>
      <c r="H129" s="121">
        <f t="shared" si="21"/>
        <v>0</v>
      </c>
      <c r="I129" s="64" t="str">
        <f t="shared" si="20"/>
        <v>Sem alteração</v>
      </c>
      <c r="J129" s="51"/>
      <c r="K129" s="52"/>
      <c r="L129" s="53"/>
      <c r="M129" s="53"/>
      <c r="N129" s="53"/>
      <c r="O129" s="53"/>
      <c r="P129" s="54"/>
    </row>
    <row r="130" spans="2:16" s="25" customFormat="1" ht="23.1" customHeight="1" thickBot="1" x14ac:dyDescent="0.3">
      <c r="B130" s="376" t="s">
        <v>44</v>
      </c>
      <c r="C130" s="377"/>
      <c r="D130" s="377"/>
      <c r="E130" s="377"/>
      <c r="F130" s="120"/>
      <c r="G130" s="120"/>
      <c r="H130" s="121">
        <f t="shared" si="21"/>
        <v>0</v>
      </c>
      <c r="I130" s="64" t="str">
        <f t="shared" si="20"/>
        <v>Sem alteração</v>
      </c>
      <c r="J130" s="51"/>
      <c r="K130" s="52"/>
      <c r="L130" s="53"/>
      <c r="M130" s="53"/>
      <c r="N130" s="53"/>
      <c r="O130" s="53"/>
      <c r="P130" s="54"/>
    </row>
    <row r="131" spans="2:16" s="25" customFormat="1" ht="23.1" customHeight="1" thickBot="1" x14ac:dyDescent="0.3">
      <c r="B131" s="376" t="s">
        <v>45</v>
      </c>
      <c r="C131" s="377"/>
      <c r="D131" s="377"/>
      <c r="E131" s="377"/>
      <c r="F131" s="120"/>
      <c r="G131" s="120"/>
      <c r="H131" s="121">
        <f t="shared" si="21"/>
        <v>0</v>
      </c>
      <c r="I131" s="64" t="str">
        <f t="shared" si="20"/>
        <v>Sem alteração</v>
      </c>
      <c r="J131" s="51"/>
      <c r="K131" s="52"/>
      <c r="L131" s="53"/>
      <c r="M131" s="53"/>
      <c r="N131" s="53"/>
      <c r="O131" s="53"/>
      <c r="P131" s="54"/>
    </row>
    <row r="132" spans="2:16" s="25" customFormat="1" ht="23.1" customHeight="1" thickBot="1" x14ac:dyDescent="0.3">
      <c r="B132" s="376" t="s">
        <v>46</v>
      </c>
      <c r="C132" s="377"/>
      <c r="D132" s="377"/>
      <c r="E132" s="377"/>
      <c r="F132" s="120"/>
      <c r="G132" s="120"/>
      <c r="H132" s="121">
        <f t="shared" si="21"/>
        <v>0</v>
      </c>
      <c r="I132" s="64" t="str">
        <f t="shared" si="20"/>
        <v>Sem alteração</v>
      </c>
      <c r="J132" s="51"/>
      <c r="K132" s="52"/>
      <c r="L132" s="53"/>
      <c r="M132" s="53"/>
      <c r="N132" s="53"/>
      <c r="O132" s="53"/>
      <c r="P132" s="54"/>
    </row>
    <row r="133" spans="2:16" s="25" customFormat="1" ht="23.1" customHeight="1" thickBot="1" x14ac:dyDescent="0.3">
      <c r="B133" s="376" t="s">
        <v>47</v>
      </c>
      <c r="C133" s="377"/>
      <c r="D133" s="377"/>
      <c r="E133" s="377"/>
      <c r="F133" s="120"/>
      <c r="G133" s="120"/>
      <c r="H133" s="121">
        <f t="shared" si="21"/>
        <v>0</v>
      </c>
      <c r="I133" s="64" t="str">
        <f t="shared" si="20"/>
        <v>Sem alteração</v>
      </c>
      <c r="J133" s="51"/>
      <c r="K133" s="52"/>
      <c r="L133" s="53"/>
      <c r="M133" s="53"/>
      <c r="N133" s="53"/>
      <c r="O133" s="53"/>
      <c r="P133" s="54"/>
    </row>
    <row r="134" spans="2:16" s="25" customFormat="1" ht="23.1" customHeight="1" thickBot="1" x14ac:dyDescent="0.3">
      <c r="B134" s="376" t="s">
        <v>206</v>
      </c>
      <c r="C134" s="377"/>
      <c r="D134" s="377"/>
      <c r="E134" s="377"/>
      <c r="F134" s="120"/>
      <c r="G134" s="120"/>
      <c r="H134" s="121">
        <f t="shared" si="21"/>
        <v>0</v>
      </c>
      <c r="I134" s="64" t="str">
        <f t="shared" si="20"/>
        <v>Sem alteração</v>
      </c>
      <c r="J134" s="51"/>
      <c r="K134" s="52"/>
      <c r="L134" s="53"/>
      <c r="M134" s="53"/>
      <c r="N134" s="53"/>
      <c r="O134" s="53"/>
      <c r="P134" s="54"/>
    </row>
    <row r="135" spans="2:16" s="25" customFormat="1" ht="23.1" customHeight="1" thickBot="1" x14ac:dyDescent="0.3">
      <c r="B135" s="376" t="s">
        <v>48</v>
      </c>
      <c r="C135" s="377"/>
      <c r="D135" s="377"/>
      <c r="E135" s="377"/>
      <c r="F135" s="120"/>
      <c r="G135" s="120"/>
      <c r="H135" s="121">
        <f t="shared" si="21"/>
        <v>0</v>
      </c>
      <c r="I135" s="64" t="str">
        <f t="shared" si="20"/>
        <v>Sem alteração</v>
      </c>
      <c r="J135" s="51"/>
      <c r="K135" s="52"/>
      <c r="L135" s="53"/>
      <c r="M135" s="53"/>
      <c r="N135" s="53"/>
      <c r="O135" s="53"/>
      <c r="P135" s="54"/>
    </row>
    <row r="136" spans="2:16" s="25" customFormat="1" ht="23.1" customHeight="1" thickBot="1" x14ac:dyDescent="0.3">
      <c r="B136" s="376" t="s">
        <v>49</v>
      </c>
      <c r="C136" s="377"/>
      <c r="D136" s="377"/>
      <c r="E136" s="377"/>
      <c r="F136" s="120"/>
      <c r="G136" s="120"/>
      <c r="H136" s="121">
        <f t="shared" si="21"/>
        <v>0</v>
      </c>
      <c r="I136" s="64" t="str">
        <f t="shared" si="20"/>
        <v>Sem alteração</v>
      </c>
      <c r="J136" s="51"/>
      <c r="K136" s="52"/>
      <c r="L136" s="53"/>
      <c r="M136" s="53"/>
      <c r="N136" s="53"/>
      <c r="O136" s="53"/>
      <c r="P136" s="54"/>
    </row>
    <row r="137" spans="2:16" s="25" customFormat="1" ht="23.1" customHeight="1" thickBot="1" x14ac:dyDescent="0.3">
      <c r="B137" s="398" t="s">
        <v>60</v>
      </c>
      <c r="C137" s="399"/>
      <c r="D137" s="399"/>
      <c r="E137" s="399"/>
      <c r="F137" s="120"/>
      <c r="G137" s="120"/>
      <c r="H137" s="121">
        <f t="shared" si="21"/>
        <v>0</v>
      </c>
      <c r="I137" s="64" t="str">
        <f t="shared" si="20"/>
        <v>Sem alteração</v>
      </c>
      <c r="J137" s="51"/>
      <c r="K137" s="52"/>
      <c r="L137" s="53"/>
      <c r="M137" s="53"/>
      <c r="N137" s="53"/>
      <c r="O137" s="53"/>
      <c r="P137" s="54"/>
    </row>
    <row r="138" spans="2:16" ht="23.1" customHeight="1" x14ac:dyDescent="0.25">
      <c r="B138" s="365" t="s">
        <v>172</v>
      </c>
      <c r="C138" s="366"/>
      <c r="D138" s="366"/>
      <c r="E138" s="366"/>
      <c r="F138" s="129">
        <f>SUM(F117:F137)</f>
        <v>0</v>
      </c>
      <c r="G138" s="129">
        <f t="shared" ref="G138:H138" si="22">SUM(G117:G137)</f>
        <v>0</v>
      </c>
      <c r="H138" s="128">
        <f t="shared" si="22"/>
        <v>0</v>
      </c>
      <c r="I138" s="102" t="str">
        <f>_xlfn.IFS(H138=F138,"Sem alteração",F138=(G138*-1),"Excluído",AND(G138&lt;&gt;0,F138&lt;&gt;0),"Alterado",AND(G138&gt;0,F138=0),"Incluído")</f>
        <v>Sem alteração</v>
      </c>
    </row>
    <row r="139" spans="2:16" ht="15" customHeight="1" x14ac:dyDescent="0.25">
      <c r="B139" s="40"/>
      <c r="I139" s="41"/>
    </row>
    <row r="140" spans="2:16" ht="30" customHeight="1" x14ac:dyDescent="0.25">
      <c r="B140" s="367" t="s">
        <v>173</v>
      </c>
      <c r="C140" s="313"/>
      <c r="D140" s="313"/>
      <c r="E140" s="313"/>
      <c r="F140" s="313"/>
      <c r="G140" s="313"/>
      <c r="H140" s="313"/>
      <c r="I140" s="368"/>
    </row>
    <row r="141" spans="2:16" ht="30" customHeight="1" thickBot="1" x14ac:dyDescent="0.3">
      <c r="B141" s="396" t="s">
        <v>10</v>
      </c>
      <c r="C141" s="397"/>
      <c r="D141" s="397"/>
      <c r="E141" s="397"/>
      <c r="F141" s="44" t="s">
        <v>65</v>
      </c>
      <c r="G141" s="44" t="s">
        <v>66</v>
      </c>
      <c r="H141" s="10" t="s">
        <v>67</v>
      </c>
      <c r="I141" s="45" t="s">
        <v>88</v>
      </c>
    </row>
    <row r="142" spans="2:16" s="25" customFormat="1" ht="23.1" customHeight="1" thickBot="1" x14ac:dyDescent="0.3">
      <c r="B142" s="363"/>
      <c r="C142" s="364"/>
      <c r="D142" s="364"/>
      <c r="E142" s="364"/>
      <c r="F142" s="120"/>
      <c r="G142" s="120"/>
      <c r="H142" s="121">
        <f t="shared" ref="H142:H144" si="23">F142+G142</f>
        <v>0</v>
      </c>
      <c r="I142" s="64" t="str">
        <f t="shared" ref="I142:I144" si="24">_xlfn.IFS(H142=F142,"Sem alteração",F142=(G142*-1),"Excluído",AND(G142&lt;&gt;0,F142&lt;&gt;0),"Alterado",AND(G142&gt;0,F142=0),"Incluído")</f>
        <v>Sem alteração</v>
      </c>
      <c r="J142" s="51"/>
      <c r="K142" s="52"/>
      <c r="L142" s="53"/>
      <c r="M142" s="53"/>
      <c r="N142" s="53"/>
      <c r="O142" s="53"/>
      <c r="P142" s="54"/>
    </row>
    <row r="143" spans="2:16" s="25" customFormat="1" ht="23.1" customHeight="1" thickBot="1" x14ac:dyDescent="0.3">
      <c r="B143" s="363"/>
      <c r="C143" s="364"/>
      <c r="D143" s="364"/>
      <c r="E143" s="364"/>
      <c r="F143" s="120"/>
      <c r="G143" s="120"/>
      <c r="H143" s="121">
        <f t="shared" si="23"/>
        <v>0</v>
      </c>
      <c r="I143" s="64" t="str">
        <f t="shared" si="24"/>
        <v>Sem alteração</v>
      </c>
      <c r="J143" s="51"/>
      <c r="K143" s="52"/>
      <c r="L143" s="53"/>
      <c r="M143" s="53"/>
      <c r="N143" s="53"/>
      <c r="O143" s="53"/>
      <c r="P143" s="54"/>
    </row>
    <row r="144" spans="2:16" s="25" customFormat="1" ht="23.1" customHeight="1" thickBot="1" x14ac:dyDescent="0.3">
      <c r="B144" s="363"/>
      <c r="C144" s="364"/>
      <c r="D144" s="364"/>
      <c r="E144" s="364"/>
      <c r="F144" s="120"/>
      <c r="G144" s="120"/>
      <c r="H144" s="121">
        <f t="shared" si="23"/>
        <v>0</v>
      </c>
      <c r="I144" s="64" t="str">
        <f t="shared" si="24"/>
        <v>Sem alteração</v>
      </c>
      <c r="J144" s="51"/>
      <c r="K144" s="52"/>
      <c r="L144" s="53"/>
      <c r="M144" s="53"/>
      <c r="N144" s="53"/>
      <c r="O144" s="53"/>
      <c r="P144" s="54"/>
    </row>
    <row r="145" spans="2:9" ht="23.1" customHeight="1" x14ac:dyDescent="0.25">
      <c r="B145" s="365" t="s">
        <v>144</v>
      </c>
      <c r="C145" s="366"/>
      <c r="D145" s="366"/>
      <c r="E145" s="366"/>
      <c r="F145" s="122">
        <f>SUM(F142:F144)</f>
        <v>0</v>
      </c>
      <c r="G145" s="122">
        <f>SUM(G142:G144)</f>
        <v>0</v>
      </c>
      <c r="H145" s="123">
        <f>SUM(H142:H144)</f>
        <v>0</v>
      </c>
      <c r="I145" s="102" t="str">
        <f>_xlfn.IFS(H145=F145,"Sem alteração",F145=(G145*-1),"Excluído",AND(G145&lt;&gt;0,F145&lt;&gt;0),"Alterado",AND(G145&gt;0,F145=0),"Incluído")</f>
        <v>Sem alteração</v>
      </c>
    </row>
    <row r="146" spans="2:9" ht="15" customHeight="1" x14ac:dyDescent="0.25">
      <c r="B146" s="40"/>
      <c r="I146" s="41"/>
    </row>
    <row r="147" spans="2:9" ht="19.899999999999999" customHeight="1" x14ac:dyDescent="0.25">
      <c r="B147" s="367" t="s">
        <v>174</v>
      </c>
      <c r="C147" s="313"/>
      <c r="D147" s="313"/>
      <c r="E147" s="313"/>
      <c r="F147" s="313"/>
      <c r="G147" s="313"/>
      <c r="H147" s="313"/>
      <c r="I147" s="368"/>
    </row>
    <row r="148" spans="2:9" ht="27" x14ac:dyDescent="0.25">
      <c r="B148" s="391"/>
      <c r="C148" s="392"/>
      <c r="D148" s="392"/>
      <c r="E148" s="393"/>
      <c r="F148" s="103" t="s">
        <v>65</v>
      </c>
      <c r="G148" s="103" t="s">
        <v>66</v>
      </c>
      <c r="H148" s="103" t="s">
        <v>67</v>
      </c>
      <c r="I148" s="104"/>
    </row>
    <row r="149" spans="2:9" ht="24.95" customHeight="1" x14ac:dyDescent="0.25">
      <c r="B149" s="389"/>
      <c r="C149" s="390"/>
      <c r="D149" s="390"/>
      <c r="E149" s="390"/>
      <c r="F149" s="119">
        <f>SUM(F21+F28+F45+F64+F72+F82+F89+F97+F104+F112+F138+F145)</f>
        <v>0</v>
      </c>
      <c r="G149" s="119">
        <f>SUM(G21+G28+G45+G64+G72+G82+G89+G97+G104+G112+G138+G145)</f>
        <v>0</v>
      </c>
      <c r="H149" s="119">
        <f>SUM(H21+H28+H45+H64+H72+H82+H89+H97+H104+H112+H138+H145)</f>
        <v>0</v>
      </c>
      <c r="I149" s="101" t="str">
        <f>_xlfn.IFS(H149=F149,"Sem alteração",F149=(G149*-1),"Excluído",AND(G149&lt;&gt;0,F149&lt;&gt;0),"Alterado",AND(G149&gt;0,F149=0),"Incluído")</f>
        <v>Sem alteração</v>
      </c>
    </row>
    <row r="150" spans="2:9" ht="15" customHeight="1" x14ac:dyDescent="0.25">
      <c r="B150" s="40"/>
      <c r="I150" s="41"/>
    </row>
    <row r="151" spans="2:9" ht="30" customHeight="1" x14ac:dyDescent="0.25">
      <c r="B151" s="367" t="s">
        <v>195</v>
      </c>
      <c r="C151" s="313"/>
      <c r="D151" s="313"/>
      <c r="E151" s="384"/>
      <c r="F151" s="313"/>
      <c r="G151" s="313"/>
      <c r="H151" s="313"/>
      <c r="I151" s="385"/>
    </row>
    <row r="152" spans="2:9" ht="27.75" thickBot="1" x14ac:dyDescent="0.3">
      <c r="B152" s="391"/>
      <c r="C152" s="392"/>
      <c r="D152" s="392"/>
      <c r="E152" s="393"/>
      <c r="F152" s="103" t="s">
        <v>65</v>
      </c>
      <c r="G152" s="103" t="s">
        <v>66</v>
      </c>
      <c r="H152" s="103" t="s">
        <v>67</v>
      </c>
      <c r="I152" s="104"/>
    </row>
    <row r="153" spans="2:9" ht="24.95" customHeight="1" thickBot="1" x14ac:dyDescent="0.3">
      <c r="B153" s="454" t="s">
        <v>181</v>
      </c>
      <c r="C153" s="455"/>
      <c r="D153" s="455"/>
      <c r="E153" s="118">
        <v>0.04</v>
      </c>
      <c r="F153" s="115">
        <f>(F149*(E153*100))/(100-(E153*100)-(E154*100)-(E158*100))</f>
        <v>0</v>
      </c>
      <c r="G153" s="115">
        <f>(G149*(E153*100))/(100-(E153*100)-(E154*100)-(E158*100))</f>
        <v>0</v>
      </c>
      <c r="H153" s="116">
        <f>(H149*(E153*100))/(100-(E153*100)-(E154*100)-(E158*100))</f>
        <v>0</v>
      </c>
      <c r="I153" s="101" t="str">
        <f t="shared" ref="I153:I154" si="25">_xlfn.IFS(H153=F153,"Sem alteração",F153=(G153*-1),"Excluído",AND(G153&lt;&gt;0,F153&lt;&gt;0),"Alterado",AND(G153&gt;0,F153=0),"Incluído")</f>
        <v>Sem alteração</v>
      </c>
    </row>
    <row r="154" spans="2:9" ht="24.95" customHeight="1" thickBot="1" x14ac:dyDescent="0.3">
      <c r="B154" s="454" t="s">
        <v>182</v>
      </c>
      <c r="C154" s="455"/>
      <c r="D154" s="455"/>
      <c r="E154" s="118">
        <v>0.04</v>
      </c>
      <c r="F154" s="115">
        <f>(F149*(E154*100))/(100-(E153*100)-(E154*100)-(E158*100))</f>
        <v>0</v>
      </c>
      <c r="G154" s="115">
        <f>(G149*(E154*100))/(100-(E153*100)-(E154*100)-(E158*100))</f>
        <v>0</v>
      </c>
      <c r="H154" s="116">
        <f>(H149*(E154*100))/(100-(E153*100)-(E154*100)-(E158*100))</f>
        <v>0</v>
      </c>
      <c r="I154" s="101" t="str">
        <f t="shared" si="25"/>
        <v>Sem alteração</v>
      </c>
    </row>
    <row r="155" spans="2:9" ht="24.95" customHeight="1" x14ac:dyDescent="0.25">
      <c r="B155" s="386" t="s">
        <v>175</v>
      </c>
      <c r="C155" s="387"/>
      <c r="D155" s="387"/>
      <c r="E155" s="388"/>
      <c r="F155" s="117">
        <f>SUM(F153:F154)</f>
        <v>0</v>
      </c>
      <c r="G155" s="117">
        <f>SUM(G153:G154)</f>
        <v>0</v>
      </c>
      <c r="H155" s="117">
        <f>SUM(H153:H154)</f>
        <v>0</v>
      </c>
      <c r="I155" s="102" t="str">
        <f>_xlfn.IFS(H155=F155,"Sem alteração",F155=(G155*-1),"Excluído",AND(G155&lt;&gt;0,F155&lt;&gt;0),"Alterado",AND(G155&gt;0,F155=0),"Incluído")</f>
        <v>Sem alteração</v>
      </c>
    </row>
    <row r="156" spans="2:9" ht="30" customHeight="1" x14ac:dyDescent="0.25">
      <c r="B156" s="367" t="s">
        <v>207</v>
      </c>
      <c r="C156" s="313"/>
      <c r="D156" s="313"/>
      <c r="E156" s="384"/>
      <c r="F156" s="313"/>
      <c r="G156" s="313"/>
      <c r="H156" s="313"/>
      <c r="I156" s="385"/>
    </row>
    <row r="157" spans="2:9" ht="27.75" thickBot="1" x14ac:dyDescent="0.3">
      <c r="B157" s="391"/>
      <c r="C157" s="392"/>
      <c r="D157" s="392"/>
      <c r="E157" s="393"/>
      <c r="F157" s="103" t="s">
        <v>65</v>
      </c>
      <c r="G157" s="103" t="s">
        <v>66</v>
      </c>
      <c r="H157" s="103" t="s">
        <v>67</v>
      </c>
      <c r="I157" s="104"/>
    </row>
    <row r="158" spans="2:9" ht="24.95" customHeight="1" thickBot="1" x14ac:dyDescent="0.3">
      <c r="B158" s="454" t="s">
        <v>128</v>
      </c>
      <c r="C158" s="455"/>
      <c r="D158" s="455"/>
      <c r="E158" s="118">
        <v>0.12</v>
      </c>
      <c r="F158" s="115">
        <f>(F149*(E158*100))/(100-(E153*100)-(E154*100)-(E158*100))</f>
        <v>0</v>
      </c>
      <c r="G158" s="115">
        <f>(G149*(E158*100))/(100-(E153*100)-(E154*100)-(E158*100))</f>
        <v>0</v>
      </c>
      <c r="H158" s="116">
        <f>(H149*(E158*100))/(100-(E153*100)-(E154*100)-(E158*100))</f>
        <v>0</v>
      </c>
      <c r="I158" s="101" t="str">
        <f>_xlfn.IFS(H158=F158,"Sem alteração",F158=(G158*-1),"Excluído",AND(G158&lt;&gt;0,F158&lt;&gt;0),"Alterado",AND(G158&gt;0,F158=0),"Incluído")</f>
        <v>Sem alteração</v>
      </c>
    </row>
    <row r="159" spans="2:9" ht="24.95" customHeight="1" x14ac:dyDescent="0.25">
      <c r="B159" s="386" t="s">
        <v>64</v>
      </c>
      <c r="C159" s="387"/>
      <c r="D159" s="387"/>
      <c r="E159" s="388"/>
      <c r="F159" s="117">
        <f>F158</f>
        <v>0</v>
      </c>
      <c r="G159" s="117">
        <f>G158</f>
        <v>0</v>
      </c>
      <c r="H159" s="117">
        <f>H158</f>
        <v>0</v>
      </c>
      <c r="I159" s="102" t="str">
        <f>_xlfn.IFS(H159=F159,"Sem alteração",F159=(G159*-1),"Excluído",AND(G159&lt;&gt;0,F159&lt;&gt;0),"Alterado",AND(G159&gt;0,F159=0),"Incluído")</f>
        <v>Sem alteração</v>
      </c>
    </row>
    <row r="160" spans="2:9" ht="15" customHeight="1" x14ac:dyDescent="0.25">
      <c r="B160" s="40"/>
      <c r="I160" s="41"/>
    </row>
    <row r="161" spans="2:9" ht="19.899999999999999" customHeight="1" x14ac:dyDescent="0.25">
      <c r="B161" s="445" t="s">
        <v>119</v>
      </c>
      <c r="C161" s="446"/>
      <c r="D161" s="446"/>
      <c r="E161" s="446"/>
      <c r="F161" s="446"/>
      <c r="G161" s="446"/>
      <c r="H161" s="446"/>
      <c r="I161" s="447"/>
    </row>
    <row r="162" spans="2:9" ht="27" x14ac:dyDescent="0.25">
      <c r="B162" s="448"/>
      <c r="C162" s="449"/>
      <c r="D162" s="449"/>
      <c r="E162" s="450"/>
      <c r="F162" s="10" t="s">
        <v>65</v>
      </c>
      <c r="G162" s="10" t="s">
        <v>66</v>
      </c>
      <c r="H162" s="10" t="s">
        <v>67</v>
      </c>
      <c r="I162" s="105"/>
    </row>
    <row r="163" spans="2:9" ht="30" customHeight="1" x14ac:dyDescent="0.25">
      <c r="B163" s="451"/>
      <c r="C163" s="452"/>
      <c r="D163" s="452"/>
      <c r="E163" s="453"/>
      <c r="F163" s="115">
        <f>F149+F155+F159</f>
        <v>0</v>
      </c>
      <c r="G163" s="115">
        <f>G149+G155+G159</f>
        <v>0</v>
      </c>
      <c r="H163" s="115">
        <f>H149+H155+H159</f>
        <v>0</v>
      </c>
      <c r="I163" s="100" t="str">
        <f>_xlfn.IFS(H163=F163,"Sem alteração",F163=(G163*-1),"Excluído",AND(G163&lt;&gt;0,F163&lt;&gt;0),"Alterado",AND(G163&gt;0,F163=0),"Incluído")</f>
        <v>Sem alteração</v>
      </c>
    </row>
    <row r="164" spans="2:9" ht="18" customHeight="1" x14ac:dyDescent="0.25">
      <c r="B164" s="456"/>
      <c r="C164" s="457"/>
      <c r="D164" s="24"/>
      <c r="E164" s="24"/>
      <c r="F164" s="24"/>
      <c r="G164" s="24"/>
      <c r="H164" s="24"/>
      <c r="I164" s="42"/>
    </row>
    <row r="165" spans="2:9" ht="18" customHeight="1" x14ac:dyDescent="0.25">
      <c r="B165" s="43"/>
      <c r="C165" s="24"/>
      <c r="D165" s="24"/>
      <c r="E165" s="24"/>
      <c r="F165" s="24"/>
      <c r="G165" s="24"/>
      <c r="H165" s="24"/>
      <c r="I165" s="42"/>
    </row>
    <row r="166" spans="2:9" ht="18" customHeight="1" x14ac:dyDescent="0.25">
      <c r="B166" s="43"/>
      <c r="C166" s="24"/>
      <c r="D166" s="24"/>
      <c r="E166" s="24"/>
      <c r="F166" s="24"/>
      <c r="G166" s="24"/>
      <c r="H166" s="24"/>
      <c r="I166" s="42"/>
    </row>
    <row r="167" spans="2:9" ht="20.100000000000001" customHeight="1" x14ac:dyDescent="0.25">
      <c r="B167" s="441"/>
      <c r="C167" s="423"/>
      <c r="D167" s="423"/>
      <c r="E167" s="423"/>
      <c r="F167" s="423"/>
      <c r="G167" s="423"/>
      <c r="H167" s="423"/>
      <c r="I167" s="424"/>
    </row>
    <row r="168" spans="2:9" ht="20.100000000000001" customHeight="1" thickBot="1" x14ac:dyDescent="0.3">
      <c r="B168" s="442" t="s">
        <v>106</v>
      </c>
      <c r="C168" s="443"/>
      <c r="D168" s="443"/>
      <c r="E168" s="443"/>
      <c r="F168" s="443"/>
      <c r="G168" s="443"/>
      <c r="H168" s="443"/>
      <c r="I168" s="444"/>
    </row>
  </sheetData>
  <sheetProtection algorithmName="SHA-512" hashValue="MMvzT3riHHhgA14XtkkNKkor60LTnl0u5lkHlsOcCj7Kq18Y6V2ZYhB+RJkL27sEY2MmsaJz/QVZgcvw0rh/LA==" saltValue="0fD9D69UdJ8BukAhZ44FZw==" spinCount="100000" sheet="1" formatCells="0" formatColumns="0" formatRows="0" insertColumns="0" insertRows="0" deleteColumns="0" deleteRows="0" selectLockedCells="1"/>
  <mergeCells count="154">
    <mergeCell ref="B167:I167"/>
    <mergeCell ref="B168:I168"/>
    <mergeCell ref="B161:I161"/>
    <mergeCell ref="B152:E152"/>
    <mergeCell ref="B157:E157"/>
    <mergeCell ref="B162:E162"/>
    <mergeCell ref="B163:E163"/>
    <mergeCell ref="B143:E143"/>
    <mergeCell ref="B142:E142"/>
    <mergeCell ref="B156:I156"/>
    <mergeCell ref="B159:E159"/>
    <mergeCell ref="B153:D153"/>
    <mergeCell ref="B154:D154"/>
    <mergeCell ref="B158:D158"/>
    <mergeCell ref="B147:I147"/>
    <mergeCell ref="B164:C164"/>
    <mergeCell ref="B16:E16"/>
    <mergeCell ref="B25:E25"/>
    <mergeCell ref="L1:N1"/>
    <mergeCell ref="L2:N2"/>
    <mergeCell ref="L5:N5"/>
    <mergeCell ref="L6:N6"/>
    <mergeCell ref="L7:N7"/>
    <mergeCell ref="L8:N8"/>
    <mergeCell ref="B9:I9"/>
    <mergeCell ref="B8:I8"/>
    <mergeCell ref="B17:E17"/>
    <mergeCell ref="B19:E19"/>
    <mergeCell ref="B20:E20"/>
    <mergeCell ref="B23:I23"/>
    <mergeCell ref="B14:E14"/>
    <mergeCell ref="B11:I13"/>
    <mergeCell ref="B15:I15"/>
    <mergeCell ref="B31:E31"/>
    <mergeCell ref="B48:E48"/>
    <mergeCell ref="B67:E67"/>
    <mergeCell ref="B75:E75"/>
    <mergeCell ref="B85:E85"/>
    <mergeCell ref="B92:E92"/>
    <mergeCell ref="B100:E100"/>
    <mergeCell ref="B107:E107"/>
    <mergeCell ref="B77:E77"/>
    <mergeCell ref="B79:E79"/>
    <mergeCell ref="B82:E82"/>
    <mergeCell ref="B84:I84"/>
    <mergeCell ref="B89:E89"/>
    <mergeCell ref="B91:I91"/>
    <mergeCell ref="B93:I93"/>
    <mergeCell ref="B32:I32"/>
    <mergeCell ref="B45:E45"/>
    <mergeCell ref="B47:I47"/>
    <mergeCell ref="B49:I49"/>
    <mergeCell ref="B64:E64"/>
    <mergeCell ref="B66:I66"/>
    <mergeCell ref="B68:I68"/>
    <mergeCell ref="B72:E72"/>
    <mergeCell ref="B46:I46"/>
    <mergeCell ref="B34:E34"/>
    <mergeCell ref="B44:E44"/>
    <mergeCell ref="B56:E56"/>
    <mergeCell ref="B52:E52"/>
    <mergeCell ref="B61:E61"/>
    <mergeCell ref="B53:E53"/>
    <mergeCell ref="B59:E59"/>
    <mergeCell ref="B40:E40"/>
    <mergeCell ref="B41:E41"/>
    <mergeCell ref="B42:E42"/>
    <mergeCell ref="B37:E37"/>
    <mergeCell ref="B39:E39"/>
    <mergeCell ref="B35:E35"/>
    <mergeCell ref="B54:E54"/>
    <mergeCell ref="B50:E50"/>
    <mergeCell ref="B58:E58"/>
    <mergeCell ref="B57:E57"/>
    <mergeCell ref="B60:E60"/>
    <mergeCell ref="B51:E51"/>
    <mergeCell ref="B30:I30"/>
    <mergeCell ref="B21:E21"/>
    <mergeCell ref="B22:I22"/>
    <mergeCell ref="B29:I29"/>
    <mergeCell ref="B28:E28"/>
    <mergeCell ref="B18:E18"/>
    <mergeCell ref="B27:E27"/>
    <mergeCell ref="B24:E24"/>
    <mergeCell ref="B26:E26"/>
    <mergeCell ref="B140:I140"/>
    <mergeCell ref="B145:E145"/>
    <mergeCell ref="B151:I151"/>
    <mergeCell ref="B155:E155"/>
    <mergeCell ref="B138:E138"/>
    <mergeCell ref="B38:E38"/>
    <mergeCell ref="B33:E33"/>
    <mergeCell ref="B36:E36"/>
    <mergeCell ref="B43:E43"/>
    <mergeCell ref="B55:E55"/>
    <mergeCell ref="B134:E134"/>
    <mergeCell ref="B144:E144"/>
    <mergeCell ref="B149:E149"/>
    <mergeCell ref="B148:E148"/>
    <mergeCell ref="B115:E115"/>
    <mergeCell ref="B141:E141"/>
    <mergeCell ref="B122:E122"/>
    <mergeCell ref="B131:E131"/>
    <mergeCell ref="B132:E132"/>
    <mergeCell ref="B117:E117"/>
    <mergeCell ref="B133:E133"/>
    <mergeCell ref="B137:E137"/>
    <mergeCell ref="B135:E135"/>
    <mergeCell ref="B136:E136"/>
    <mergeCell ref="B130:E130"/>
    <mergeCell ref="B124:E124"/>
    <mergeCell ref="B123:E123"/>
    <mergeCell ref="B125:E125"/>
    <mergeCell ref="B126:E126"/>
    <mergeCell ref="B127:E127"/>
    <mergeCell ref="B111:E111"/>
    <mergeCell ref="B129:E129"/>
    <mergeCell ref="B116:I116"/>
    <mergeCell ref="B118:E118"/>
    <mergeCell ref="B119:E119"/>
    <mergeCell ref="B120:E120"/>
    <mergeCell ref="B121:E121"/>
    <mergeCell ref="B128:E128"/>
    <mergeCell ref="B106:I106"/>
    <mergeCell ref="B108:I108"/>
    <mergeCell ref="B112:E112"/>
    <mergeCell ref="B114:I114"/>
    <mergeCell ref="B96:E96"/>
    <mergeCell ref="B110:E110"/>
    <mergeCell ref="B109:E109"/>
    <mergeCell ref="B102:E102"/>
    <mergeCell ref="B101:E101"/>
    <mergeCell ref="B103:E103"/>
    <mergeCell ref="B80:E80"/>
    <mergeCell ref="B81:E81"/>
    <mergeCell ref="B78:E78"/>
    <mergeCell ref="B87:E87"/>
    <mergeCell ref="B86:E86"/>
    <mergeCell ref="B95:E95"/>
    <mergeCell ref="B94:E94"/>
    <mergeCell ref="B88:E88"/>
    <mergeCell ref="B105:I105"/>
    <mergeCell ref="B97:E97"/>
    <mergeCell ref="B99:I99"/>
    <mergeCell ref="B104:E104"/>
    <mergeCell ref="B65:I65"/>
    <mergeCell ref="B73:I73"/>
    <mergeCell ref="B71:E71"/>
    <mergeCell ref="B69:E69"/>
    <mergeCell ref="B70:E70"/>
    <mergeCell ref="B62:E62"/>
    <mergeCell ref="B63:E63"/>
    <mergeCell ref="B74:I74"/>
    <mergeCell ref="B76:I76"/>
  </mergeCells>
  <hyperlinks>
    <hyperlink ref="B32:C32" r:id="rId1" display="Link Portaria Nº448, de 13/09/2002 - da Secretaria do Tesouro Nacional" xr:uid="{00000000-0004-0000-0100-000000000000}"/>
    <hyperlink ref="B49:C49" r:id="rId2" display="Link Portaria Nº448, de 13/09/2002 - da Secretaria do Tesouro Nacional" xr:uid="{00000000-0004-0000-0100-000001000000}"/>
    <hyperlink ref="B116:C116" r:id="rId3" display="Link Portaria Nº448, de 13/09/2002 - da Secretaria do Tesouro Nacional" xr:uid="{00000000-0004-0000-0100-000002000000}"/>
    <hyperlink ref="B108:G108" r:id="rId4" display="LEI Nº 11.788/2008 - LEI DO ESTAGIO" xr:uid="{00000000-0004-0000-0100-000004000000}"/>
    <hyperlink ref="B76" r:id="rId5" xr:uid="{00000000-0004-0000-0100-000005000000}"/>
    <hyperlink ref="B76:G76" r:id="rId6" display="Tabela Cálculo" xr:uid="{00000000-0004-0000-0100-000006000000}"/>
    <hyperlink ref="B93:G93" r:id="rId7" display="Tabela Cálculo" xr:uid="{00000000-0004-0000-0100-000007000000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75" orientation="portrait" r:id="rId8"/>
  <rowBreaks count="3" manualBreakCount="3">
    <brk id="41" max="16383" man="1"/>
    <brk id="65" max="16383" man="1"/>
    <brk id="113" max="16383" man="1"/>
  </rowBreaks>
  <ignoredErrors>
    <ignoredError sqref="H16:I17" unlockedFormula="1"/>
  </ignoredErrors>
  <drawing r:id="rId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EAD30B5C-7806-4D8B-8524-963F2D1664E5}">
            <xm:f>$F$163&lt;&gt;'PLANO DE TRABALHO'!$B$40:$L$43</xm:f>
            <x14:dxf>
              <fill>
                <patternFill>
                  <bgColor theme="5" tint="0.79998168889431442"/>
                </patternFill>
              </fill>
            </x14:dxf>
          </x14:cfRule>
          <xm:sqref>F163</xm:sqref>
        </x14:conditionalFormatting>
        <x14:conditionalFormatting xmlns:xm="http://schemas.microsoft.com/office/excel/2006/main">
          <x14:cfRule type="expression" priority="1" id="{BFAF9BDB-1315-4BA8-AAEE-A509E7219B8B}">
            <xm:f>$H$89+$H$97+$H$104+$H$112&lt;&gt;'PLANO DE TRABALHO'!$Q$120</xm:f>
            <x14:dxf>
              <fill>
                <patternFill>
                  <bgColor theme="5" tint="0.79998168889431442"/>
                </patternFill>
              </fill>
            </x14:dxf>
          </x14:cfRule>
          <xm:sqref>F112:H112</xm:sqref>
        </x14:conditionalFormatting>
        <x14:conditionalFormatting xmlns:xm="http://schemas.microsoft.com/office/excel/2006/main">
          <x14:cfRule type="expression" priority="6" id="{683706FC-D3D8-4678-AAF1-2C1391219991}">
            <xm:f>$H$21&lt;&gt;'PLANO DE TRABALHO'!$Q$131</xm:f>
            <x14:dxf>
              <fill>
                <patternFill>
                  <bgColor theme="5" tint="0.7999816888943144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8" id="{B878688C-AB65-49C8-AEE0-F233470FB667}">
            <xm:f>$H$89+$H$97+$H$104+$H$112&lt;&gt;'PLANO DE TRABALHO'!$Q$120</xm:f>
            <x14:dxf>
              <fill>
                <patternFill>
                  <bgColor theme="5" tint="0.79998168889431442"/>
                </patternFill>
              </fill>
            </x14:dxf>
          </x14:cfRule>
          <xm:sqref>H89 H97 H104</xm:sqref>
        </x14:conditionalFormatting>
        <x14:conditionalFormatting xmlns:xm="http://schemas.microsoft.com/office/excel/2006/main">
          <x14:cfRule type="expression" priority="9" id="{07EF4A95-3D58-48A3-97C0-3C8803ACE7FB}">
            <xm:f>$H$138+$H$145&lt;&gt;'PLANO DE TRABALHO'!$O$108</xm:f>
            <x14:dxf>
              <fill>
                <patternFill>
                  <bgColor theme="5" tint="0.79998168889431442"/>
                </patternFill>
              </fill>
            </x14:dxf>
          </x14:cfRule>
          <xm:sqref>H138 H145</xm:sqref>
        </x14:conditionalFormatting>
        <x14:conditionalFormatting xmlns:xm="http://schemas.microsoft.com/office/excel/2006/main">
          <x14:cfRule type="expression" priority="10" id="{384F5403-50F1-46F7-9493-2D23590F3AA2}">
            <xm:f>$H$149&lt;&gt;'PLANO DE TRABALHO'!$P$74:$Q$75</xm:f>
            <x14:dxf>
              <fill>
                <patternFill>
                  <bgColor theme="5" tint="0.79998168889431442"/>
                </patternFill>
              </fill>
            </x14:dxf>
          </x14:cfRule>
          <xm:sqref>H149</xm:sqref>
        </x14:conditionalFormatting>
        <x14:conditionalFormatting xmlns:xm="http://schemas.microsoft.com/office/excel/2006/main">
          <x14:cfRule type="expression" priority="17" id="{80FE70F7-E146-4FDD-9FF0-87387DD6F52D}">
            <xm:f>$H$153&lt;&gt;'PLANO DE TRABALHO'!$P$66:$Q$66</xm:f>
            <x14:dxf>
              <fill>
                <patternFill>
                  <bgColor theme="5" tint="0.79998168889431442"/>
                </patternFill>
              </fill>
            </x14:dxf>
          </x14:cfRule>
          <xm:sqref>H153</xm:sqref>
        </x14:conditionalFormatting>
        <x14:conditionalFormatting xmlns:xm="http://schemas.microsoft.com/office/excel/2006/main">
          <x14:cfRule type="expression" priority="15" id="{A7DDD8F3-9D63-45FA-A976-D68E04615733}">
            <xm:f>$H$154&lt;&gt;'PLANO DE TRABALHO'!$P$67:$Q$67</xm:f>
            <x14:dxf>
              <fill>
                <patternFill>
                  <bgColor theme="5" tint="0.79998168889431442"/>
                </patternFill>
              </fill>
            </x14:dxf>
          </x14:cfRule>
          <xm:sqref>H154</xm:sqref>
        </x14:conditionalFormatting>
        <x14:conditionalFormatting xmlns:xm="http://schemas.microsoft.com/office/excel/2006/main">
          <x14:cfRule type="expression" priority="14" id="{D57CA76B-52D4-4733-8AF0-E33A447CC4F4}">
            <xm:f>$H$155&lt;&gt;'PLANO DE TRABALHO'!$P$68:$Q$68</xm:f>
            <x14:dxf>
              <fill>
                <patternFill>
                  <bgColor theme="5" tint="0.79998168889431442"/>
                </patternFill>
              </fill>
            </x14:dxf>
          </x14:cfRule>
          <xm:sqref>H155</xm:sqref>
        </x14:conditionalFormatting>
        <x14:conditionalFormatting xmlns:xm="http://schemas.microsoft.com/office/excel/2006/main">
          <x14:cfRule type="expression" priority="13" id="{C7AAF73A-EE94-4741-9030-CE7D69C7D6DC}">
            <xm:f>$H$158&lt;&gt;'PLANO DE TRABALHO'!$P$71:$Q$71</xm:f>
            <x14:dxf>
              <fill>
                <patternFill>
                  <bgColor theme="5" tint="0.79998168889431442"/>
                </patternFill>
              </fill>
            </x14:dxf>
          </x14:cfRule>
          <xm:sqref>H158</xm:sqref>
        </x14:conditionalFormatting>
        <x14:conditionalFormatting xmlns:xm="http://schemas.microsoft.com/office/excel/2006/main">
          <x14:cfRule type="expression" priority="12" id="{722AC076-9CD3-4ACD-B3C6-3AF7550A38E0}">
            <xm:f>$H$159&lt;&gt;'PLANO DE TRABALHO'!$P$72:$Q$72</xm:f>
            <x14:dxf>
              <fill>
                <patternFill>
                  <bgColor theme="5" tint="0.79998168889431442"/>
                </patternFill>
              </fill>
            </x14:dxf>
          </x14:cfRule>
          <xm:sqref>H159</xm:sqref>
        </x14:conditionalFormatting>
        <x14:conditionalFormatting xmlns:xm="http://schemas.microsoft.com/office/excel/2006/main">
          <x14:cfRule type="expression" priority="11" id="{BDC88D9D-89A9-40BE-85FC-A2C669B9C230}">
            <xm:f>$H$163&lt;&gt;'PLANO DE TRABALHO'!$P$63:$Q$63</xm:f>
            <x14:dxf>
              <fill>
                <patternFill>
                  <bgColor theme="5" tint="0.79998168889431442"/>
                </patternFill>
              </fill>
            </x14:dxf>
          </x14:cfRule>
          <xm:sqref>H163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8" ma:contentTypeDescription="Crie um novo documento." ma:contentTypeScope="" ma:versionID="fe8c793f2e7cc04e8a87589f6cba091b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3420cc18beaa6447d8e1ef854cf3b4c2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46BB34-9068-4DCC-918A-21D2D4C338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C69334-77B2-4D22-8817-7BFDDBE7A6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07ED6-0265-4EF9-AE35-13A4ADA31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PLANO DE TRABALHO</vt:lpstr>
      <vt:lpstr>ANEXO I - MEMORIA DE CALCULO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2025-02-10T19:49:02Z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</Properties>
</file>